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boyscouts.sharepoint.com/sites/527-LaurelHighlands/Shared Documents/Camping &amp; Program/Order of the Arrow/financial/"/>
    </mc:Choice>
  </mc:AlternateContent>
  <xr:revisionPtr revIDLastSave="14" documentId="8_{88896D29-19AF-4CF8-97B6-54F71ABE3EBE}" xr6:coauthVersionLast="45" xr6:coauthVersionMax="45" xr10:uidLastSave="{E9285E6E-E039-4A85-A61E-250AAEE27A71}"/>
  <bookViews>
    <workbookView xWindow="-108" yWindow="-108" windowWidth="23256" windowHeight="12576" xr2:uid="{00000000-000D-0000-FFFF-FFFF00000000}"/>
  </bookViews>
  <sheets>
    <sheet name="OA Event Budget Form" sheetId="1" r:id="rId1"/>
    <sheet name="BACKDATER" sheetId="4" r:id="rId2"/>
    <sheet name="MARKETING PLAN" sheetId="3" r:id="rId3"/>
    <sheet name="Important Info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" l="1"/>
  <c r="J35" i="1"/>
  <c r="C4" i="3"/>
  <c r="C56" i="3"/>
  <c r="B5" i="4"/>
  <c r="G4" i="1"/>
  <c r="B3" i="4"/>
  <c r="B4" i="4"/>
  <c r="B6" i="4"/>
  <c r="B7" i="4"/>
  <c r="B8" i="4"/>
  <c r="B9" i="4"/>
  <c r="B6" i="3"/>
  <c r="B3" i="3"/>
  <c r="B2" i="3"/>
  <c r="D14" i="1"/>
  <c r="D12" i="1"/>
  <c r="D13" i="1"/>
  <c r="D15" i="1"/>
  <c r="D16" i="1"/>
  <c r="D17" i="1"/>
  <c r="J23" i="1"/>
  <c r="J22" i="1"/>
  <c r="D23" i="1"/>
  <c r="D22" i="1"/>
  <c r="G10" i="2"/>
  <c r="G8" i="2"/>
  <c r="G7" i="2"/>
  <c r="G6" i="2"/>
  <c r="G5" i="2"/>
  <c r="D36" i="1"/>
  <c r="D35" i="1"/>
  <c r="B18" i="1"/>
  <c r="G6" i="1"/>
  <c r="D21" i="1"/>
  <c r="D24" i="1"/>
  <c r="J12" i="1"/>
  <c r="J13" i="1"/>
  <c r="J14" i="1"/>
  <c r="J15" i="1"/>
  <c r="J16" i="1"/>
  <c r="J17" i="1"/>
  <c r="G18" i="1"/>
  <c r="J21" i="1"/>
  <c r="J24" i="1"/>
  <c r="D39" i="1"/>
  <c r="J18" i="1"/>
  <c r="J25" i="1"/>
  <c r="C76" i="4"/>
  <c r="C68" i="4"/>
  <c r="C60" i="4"/>
  <c r="C50" i="4"/>
  <c r="C12" i="4"/>
  <c r="C74" i="4"/>
  <c r="C66" i="4"/>
  <c r="C58" i="4"/>
  <c r="C46" i="4"/>
  <c r="C80" i="4"/>
  <c r="C72" i="4"/>
  <c r="C64" i="4"/>
  <c r="C56" i="4"/>
  <c r="C42" i="4"/>
  <c r="C78" i="4"/>
  <c r="C70" i="4"/>
  <c r="C62" i="4"/>
  <c r="C54" i="4"/>
  <c r="C22" i="3"/>
  <c r="D18" i="1"/>
  <c r="D25" i="1"/>
  <c r="D40" i="1"/>
  <c r="J40" i="1"/>
  <c r="J41" i="1"/>
  <c r="J43" i="1"/>
  <c r="G3" i="1"/>
  <c r="G5" i="1"/>
  <c r="C15" i="3"/>
  <c r="C25" i="3"/>
  <c r="C33" i="3"/>
  <c r="C43" i="3"/>
  <c r="C51" i="3"/>
  <c r="C30" i="3"/>
  <c r="C38" i="3"/>
  <c r="C48" i="3"/>
  <c r="C60" i="3"/>
  <c r="C16" i="3"/>
  <c r="C26" i="3"/>
  <c r="C34" i="3"/>
  <c r="C44" i="3"/>
  <c r="C52" i="3"/>
  <c r="C21" i="3"/>
  <c r="C29" i="3"/>
  <c r="C37" i="3"/>
  <c r="C47" i="3"/>
  <c r="C59" i="3"/>
  <c r="C17" i="3"/>
  <c r="C23" i="3"/>
  <c r="C27" i="3"/>
  <c r="C31" i="3"/>
  <c r="C35" i="3"/>
  <c r="C39" i="3"/>
  <c r="C45" i="3"/>
  <c r="C49" i="3"/>
  <c r="C54" i="3"/>
  <c r="C61" i="3"/>
  <c r="C13" i="3"/>
  <c r="C18" i="3"/>
  <c r="C24" i="3"/>
  <c r="C28" i="3"/>
  <c r="C32" i="3"/>
  <c r="C36" i="3"/>
  <c r="C40" i="3"/>
  <c r="C46" i="3"/>
  <c r="C50" i="3"/>
  <c r="C38" i="4"/>
  <c r="C34" i="4"/>
  <c r="C30" i="4"/>
  <c r="C26" i="4"/>
  <c r="C22" i="4"/>
  <c r="C18" i="4"/>
  <c r="C14" i="4"/>
  <c r="C81" i="4"/>
  <c r="C77" i="4"/>
  <c r="C73" i="4"/>
  <c r="C69" i="4"/>
  <c r="C65" i="4"/>
  <c r="C61" i="4"/>
  <c r="C57" i="4"/>
  <c r="C53" i="4"/>
  <c r="C49" i="4"/>
  <c r="C45" i="4"/>
  <c r="C41" i="4"/>
  <c r="C37" i="4"/>
  <c r="C33" i="4"/>
  <c r="C29" i="4"/>
  <c r="C25" i="4"/>
  <c r="C21" i="4"/>
  <c r="C17" i="4"/>
  <c r="C13" i="4"/>
  <c r="G2" i="1"/>
  <c r="C52" i="4"/>
  <c r="C48" i="4"/>
  <c r="C44" i="4"/>
  <c r="C40" i="4"/>
  <c r="C36" i="4"/>
  <c r="C32" i="4"/>
  <c r="C28" i="4"/>
  <c r="C24" i="4"/>
  <c r="C20" i="4"/>
  <c r="C16" i="4"/>
  <c r="C79" i="4"/>
  <c r="C75" i="4"/>
  <c r="C71" i="4"/>
  <c r="C67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D41" i="1"/>
  <c r="D43" i="1"/>
</calcChain>
</file>

<file path=xl/sharedStrings.xml><?xml version="1.0" encoding="utf-8"?>
<sst xmlns="http://schemas.openxmlformats.org/spreadsheetml/2006/main" count="364" uniqueCount="256">
  <si>
    <t>Cost Center:</t>
  </si>
  <si>
    <t>On-line Registration:</t>
  </si>
  <si>
    <t>On-line Payments:</t>
  </si>
  <si>
    <t>ESTIMATED REVENUE</t>
  </si>
  <si>
    <t>BUDGET</t>
  </si>
  <si>
    <t>ACTUAL REVENUE</t>
  </si>
  <si>
    <t>ACTUAL</t>
  </si>
  <si>
    <t>Fee</t>
  </si>
  <si>
    <t>Total Participant Fees</t>
  </si>
  <si>
    <r>
      <rPr>
        <sz val="10"/>
        <color indexed="8"/>
        <rFont val="Calibri"/>
        <family val="2"/>
      </rPr>
      <t>Other Income (enter description below)</t>
    </r>
  </si>
  <si>
    <t>Total Other Income</t>
  </si>
  <si>
    <t>TOTAL ESTIMATED REVENUE</t>
  </si>
  <si>
    <t>TOTAL ACTUAL REVENUE</t>
  </si>
  <si>
    <t>ESTIMATED EXPENSES</t>
  </si>
  <si>
    <t>ACTUAL EXPENSES</t>
  </si>
  <si>
    <t xml:space="preserve">Program Supplies </t>
  </si>
  <si>
    <t xml:space="preserve">Food &amp; Commissary Supplies </t>
  </si>
  <si>
    <t>Sanitation &amp; Janitorial Supplies</t>
  </si>
  <si>
    <t>Equipment Rental</t>
  </si>
  <si>
    <t>Printing/Postage</t>
  </si>
  <si>
    <t>Other Recognition</t>
  </si>
  <si>
    <t>TOTAL ESTIMATED EXPENSES</t>
  </si>
  <si>
    <t>TOTAL ACTUAL EXPENSES</t>
  </si>
  <si>
    <t>ACTUAL NET Difference + OR (-)</t>
  </si>
  <si>
    <t>Lead Volunteer:</t>
  </si>
  <si>
    <t>Actual # Participants</t>
  </si>
  <si>
    <t>60-Day Benchmark Date:</t>
  </si>
  <si>
    <t>60-Day Bencmark Attend:</t>
  </si>
  <si>
    <t>30-Day Benchmark Date:</t>
  </si>
  <si>
    <t>30-Day Bencmark Attend:</t>
  </si>
  <si>
    <t>Est. # Participants</t>
  </si>
  <si>
    <t>Lead Volunteer:________________________</t>
  </si>
  <si>
    <t>Date:</t>
  </si>
  <si>
    <t>_________</t>
  </si>
  <si>
    <t>Staff Advisor:__________________________</t>
  </si>
  <si>
    <t>Staff Leader:__________________________</t>
  </si>
  <si>
    <t>Close-Out</t>
  </si>
  <si>
    <t>14-Day Benchmark Attend:</t>
  </si>
  <si>
    <t>Participant Type</t>
  </si>
  <si>
    <t>Total Actual Participants</t>
  </si>
  <si>
    <t>Ordeal Candidate</t>
  </si>
  <si>
    <t>Brotherhood Candidate</t>
  </si>
  <si>
    <t>Vigil Candidate</t>
  </si>
  <si>
    <t>Lodge/Chapter:</t>
  </si>
  <si>
    <r>
      <rPr>
        <sz val="9"/>
        <color indexed="8"/>
        <rFont val="Calibri"/>
        <family val="2"/>
      </rPr>
      <t>Facility Rental Fee</t>
    </r>
    <r>
      <rPr>
        <sz val="10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(including council camp rentals req for non-service events)</t>
    </r>
  </si>
  <si>
    <t xml:space="preserve">February 2021 Revision </t>
  </si>
  <si>
    <t>Recognition (Patches)</t>
  </si>
  <si>
    <r>
      <t xml:space="preserve">Ordeal Recog. </t>
    </r>
    <r>
      <rPr>
        <sz val="8"/>
        <color indexed="8"/>
        <rFont val="Calibri"/>
        <family val="2"/>
      </rPr>
      <t>($20 per person)</t>
    </r>
  </si>
  <si>
    <r>
      <t xml:space="preserve">Brotherhood Recog </t>
    </r>
    <r>
      <rPr>
        <sz val="8"/>
        <color indexed="8"/>
        <rFont val="Calibri"/>
        <family val="2"/>
      </rPr>
      <t>($15 per person)</t>
    </r>
  </si>
  <si>
    <t>Lodge Advisor:</t>
  </si>
  <si>
    <t>Cost Center</t>
  </si>
  <si>
    <t>1-2371-994-00</t>
  </si>
  <si>
    <t xml:space="preserve">Section &amp; National Activities </t>
  </si>
  <si>
    <t>Conclave</t>
  </si>
  <si>
    <t>NOAC</t>
  </si>
  <si>
    <t>Section and National Training - NLS/DYLC</t>
  </si>
  <si>
    <t>1-2371-995-00</t>
  </si>
  <si>
    <t>Chapter Events</t>
  </si>
  <si>
    <t>1-2371-996-00</t>
  </si>
  <si>
    <t>Lodge Events</t>
  </si>
  <si>
    <t>Winterfest</t>
  </si>
  <si>
    <t>Summer Social (Puma Games)</t>
  </si>
  <si>
    <t>Banquet</t>
  </si>
  <si>
    <t>Lodge Leadership Development (LLD)</t>
  </si>
  <si>
    <t>1-2371-997-00</t>
  </si>
  <si>
    <t>Lodge Ceremonial &amp; Service Weekends</t>
  </si>
  <si>
    <t>Ordeals</t>
  </si>
  <si>
    <t>Brotherhood Events</t>
  </si>
  <si>
    <t>Vigil Weekend</t>
  </si>
  <si>
    <t>1-2371-998-00</t>
  </si>
  <si>
    <t>Lodge Trading Post</t>
  </si>
  <si>
    <t>Patch purchases not tied to a specific event</t>
  </si>
  <si>
    <t>Clothing and othe rlodge merchandise purchaces and sales.</t>
  </si>
  <si>
    <t>What's it for:</t>
  </si>
  <si>
    <t>Chapter activation events</t>
  </si>
  <si>
    <t>Recognition</t>
  </si>
  <si>
    <t>Includes: Sash, book, flap</t>
  </si>
  <si>
    <t>Includes: Sash</t>
  </si>
  <si>
    <t>Breakfast</t>
  </si>
  <si>
    <t>Dinner</t>
  </si>
  <si>
    <t>Snack</t>
  </si>
  <si>
    <t xml:space="preserve">Lunch </t>
  </si>
  <si>
    <t>Cost</t>
  </si>
  <si>
    <t>#</t>
  </si>
  <si>
    <t>Total</t>
  </si>
  <si>
    <t>Avg total per wknd per person:</t>
  </si>
  <si>
    <t>Typical Event Fees</t>
  </si>
  <si>
    <t>Vigil Breakfast</t>
  </si>
  <si>
    <t>Current Members</t>
  </si>
  <si>
    <t>Fees may be adjusted based on budget needs. Do not go below these costs.</t>
  </si>
  <si>
    <t>Adjust current member fees first, do not increase Ordeal fees.</t>
  </si>
  <si>
    <r>
      <rPr>
        <b/>
        <sz val="11"/>
        <color indexed="8"/>
        <rFont val="Calibri"/>
        <family val="2"/>
      </rPr>
      <t>Ordeal Packet</t>
    </r>
    <r>
      <rPr>
        <sz val="11"/>
        <color indexed="8"/>
        <rFont val="Calibri"/>
        <family val="2"/>
      </rPr>
      <t xml:space="preserve"> = </t>
    </r>
  </si>
  <si>
    <t>$20 per person</t>
  </si>
  <si>
    <r>
      <rPr>
        <b/>
        <sz val="11"/>
        <color indexed="8"/>
        <rFont val="Calibri"/>
        <family val="2"/>
      </rPr>
      <t>Brotherhood</t>
    </r>
    <r>
      <rPr>
        <sz val="11"/>
        <color indexed="8"/>
        <rFont val="Calibri"/>
        <family val="2"/>
      </rPr>
      <t xml:space="preserve"> = </t>
    </r>
  </si>
  <si>
    <t>$15 per person</t>
  </si>
  <si>
    <t xml:space="preserve">Use the information below to help you complete the Budget Planning form.  </t>
  </si>
  <si>
    <t>Other Costs</t>
  </si>
  <si>
    <r>
      <rPr>
        <b/>
        <sz val="11"/>
        <color indexed="8"/>
        <rFont val="Calibri"/>
        <family val="2"/>
      </rPr>
      <t>Expense Contingency</t>
    </r>
    <r>
      <rPr>
        <sz val="11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(10% of expenses)</t>
    </r>
    <r>
      <rPr>
        <sz val="11"/>
        <color indexed="8"/>
        <rFont val="Calibri"/>
        <family val="2"/>
      </rPr>
      <t xml:space="preserve"> = unexpected cost buffer</t>
    </r>
  </si>
  <si>
    <r>
      <t xml:space="preserve">Meals </t>
    </r>
    <r>
      <rPr>
        <sz val="9"/>
        <color indexed="8"/>
        <rFont val="Calibri"/>
        <family val="2"/>
      </rPr>
      <t>(Average costs per meal per weekend)</t>
    </r>
  </si>
  <si>
    <t>Event Title:</t>
  </si>
  <si>
    <t>Event Start Date:</t>
  </si>
  <si>
    <t xml:space="preserve">Event Location: </t>
  </si>
  <si>
    <t>Yes</t>
  </si>
  <si>
    <t>No</t>
  </si>
  <si>
    <t>Event Marketing and Promotion Plan</t>
  </si>
  <si>
    <t>Event Date:</t>
  </si>
  <si>
    <t xml:space="preserve">Begin: </t>
  </si>
  <si>
    <t xml:space="preserve">End: </t>
  </si>
  <si>
    <t>Event Time:</t>
  </si>
  <si>
    <t>Event Location:</t>
  </si>
  <si>
    <t>Event Summary:</t>
  </si>
  <si>
    <t>Event Contact Person</t>
  </si>
  <si>
    <t xml:space="preserve">Name: </t>
  </si>
  <si>
    <t xml:space="preserve">Phone: </t>
  </si>
  <si>
    <t xml:space="preserve">Email: </t>
  </si>
  <si>
    <t xml:space="preserve">Event Registration Link: </t>
  </si>
  <si>
    <t>MESSAGE</t>
  </si>
  <si>
    <t>DAYS OUT</t>
  </si>
  <si>
    <t>DUE DATE</t>
  </si>
  <si>
    <t>TARGET AUDIENCE</t>
  </si>
  <si>
    <t>PERSON RESPONSIBLE</t>
  </si>
  <si>
    <t>NOTES</t>
  </si>
  <si>
    <t>PRIORITY</t>
  </si>
  <si>
    <t>ONLINE</t>
  </si>
  <si>
    <t>Registration/Website</t>
  </si>
  <si>
    <t>Lodge/Chapter Members</t>
  </si>
  <si>
    <t>Lodge Adviser</t>
  </si>
  <si>
    <t>HIGHEST</t>
  </si>
  <si>
    <t>Council E-News</t>
  </si>
  <si>
    <t>Lodge Adviser/Event Chair</t>
  </si>
  <si>
    <t>Save the Date</t>
  </si>
  <si>
    <t>Invite/Save</t>
  </si>
  <si>
    <t>Invite</t>
  </si>
  <si>
    <t>Reminder</t>
  </si>
  <si>
    <t>SOCIAL MEDIA</t>
  </si>
  <si>
    <t>Facebook Event</t>
  </si>
  <si>
    <t>Facebook Promotion</t>
  </si>
  <si>
    <t>Event Chair/Promo Lead</t>
  </si>
  <si>
    <t>Boosted Event</t>
  </si>
  <si>
    <t>2 week boost</t>
  </si>
  <si>
    <t>If budget allows</t>
  </si>
  <si>
    <t>DOE Post</t>
  </si>
  <si>
    <t>Lodgemaster Email Blast</t>
  </si>
  <si>
    <t>Email</t>
  </si>
  <si>
    <t>Ordeal Candidate Reminder</t>
  </si>
  <si>
    <t xml:space="preserve">    Brotherhood Candidate  Reminder</t>
  </si>
  <si>
    <t>Registration Reminder</t>
  </si>
  <si>
    <t>Prices go up 10 days out reminder</t>
  </si>
  <si>
    <t>Final Reg. Reminder</t>
  </si>
  <si>
    <t>Inlcude registration close date</t>
  </si>
  <si>
    <t>Pre-Event Info Email</t>
  </si>
  <si>
    <t>Event Registrants</t>
  </si>
  <si>
    <t>Include all needed participant info</t>
  </si>
  <si>
    <t>PRINT MEDIA</t>
  </si>
  <si>
    <t>Flyers/Invite</t>
  </si>
  <si>
    <t>Final date of completion</t>
  </si>
  <si>
    <t>Event Program Guide</t>
  </si>
  <si>
    <t>Event Chair</t>
  </si>
  <si>
    <t>Optional with approval</t>
  </si>
  <si>
    <t xml:space="preserve">If budget, time, &amp; volunteers allow </t>
  </si>
  <si>
    <t>Reminder Postcard</t>
  </si>
  <si>
    <t>Videos</t>
  </si>
  <si>
    <t>OA Event Planning Backdater</t>
  </si>
  <si>
    <t xml:space="preserve">Name of Event: </t>
  </si>
  <si>
    <t>Task</t>
  </si>
  <si>
    <t>Days Before Event</t>
  </si>
  <si>
    <t>Date Due</t>
  </si>
  <si>
    <t>Person Responsible</t>
  </si>
  <si>
    <t>Reserve LHC facilities (if needed)</t>
  </si>
  <si>
    <t>Recruit event chair</t>
  </si>
  <si>
    <t>Recruit event committee</t>
  </si>
  <si>
    <t>Recruit Short-Term Camp Administrator</t>
  </si>
  <si>
    <r>
      <t xml:space="preserve">Complete event site appraisal </t>
    </r>
    <r>
      <rPr>
        <sz val="10"/>
        <color indexed="8"/>
        <rFont val="Helvetica"/>
        <family val="2"/>
      </rPr>
      <t>(non-council sites)</t>
    </r>
  </si>
  <si>
    <t>Develop event budget</t>
  </si>
  <si>
    <t>Develop event marketing and promotion plan</t>
  </si>
  <si>
    <r>
      <t xml:space="preserve">Submit completed event approval packet to Lodge Adviser </t>
    </r>
    <r>
      <rPr>
        <sz val="10"/>
        <color indexed="8"/>
        <rFont val="Helvetica"/>
        <family val="2"/>
      </rPr>
      <t>(see checklist)</t>
    </r>
  </si>
  <si>
    <t>Event Committee Meeting - develop theme and program</t>
  </si>
  <si>
    <t xml:space="preserve">Event Committee Meeting </t>
  </si>
  <si>
    <r>
      <t xml:space="preserve">Confirm location </t>
    </r>
    <r>
      <rPr>
        <sz val="10"/>
        <color indexed="8"/>
        <rFont val="Helvetica"/>
        <family val="2"/>
      </rPr>
      <t>(LHC sites)</t>
    </r>
    <r>
      <rPr>
        <sz val="11"/>
        <color indexed="8"/>
        <rFont val="Calibri"/>
      </rPr>
      <t xml:space="preserve"> or Secure location </t>
    </r>
    <r>
      <rPr>
        <sz val="10"/>
        <color indexed="8"/>
        <rFont val="Helvetica"/>
        <family val="2"/>
      </rPr>
      <t>(non-council sites)</t>
    </r>
    <r>
      <rPr>
        <sz val="11"/>
        <color indexed="8"/>
        <rFont val="Calibri"/>
      </rPr>
      <t xml:space="preserve"> and permits</t>
    </r>
  </si>
  <si>
    <t>Set up and open event registration</t>
  </si>
  <si>
    <t>Set up Facebook/social media event</t>
  </si>
  <si>
    <t>Update website</t>
  </si>
  <si>
    <t>Event Committee Meeting</t>
  </si>
  <si>
    <t>Recruit medical officer</t>
  </si>
  <si>
    <t>Recruit needed event staff</t>
  </si>
  <si>
    <t>eNews/Roundtable Save the Date/Invite</t>
  </si>
  <si>
    <r>
      <t xml:space="preserve">Order recognition items </t>
    </r>
    <r>
      <rPr>
        <sz val="10"/>
        <color indexed="8"/>
        <rFont val="Helvetica"/>
        <family val="2"/>
      </rPr>
      <t>(patches, prizes, etc.)</t>
    </r>
  </si>
  <si>
    <t>Prepare/distribute event flyer</t>
  </si>
  <si>
    <t>eNews/Roundtable Invite</t>
  </si>
  <si>
    <t>Begin Facebook/social media promotion</t>
  </si>
  <si>
    <t>Event Committee Meeting. -60 Day Registration Benchmark</t>
  </si>
  <si>
    <t>Order portable toilets, water buffalos, etc.</t>
  </si>
  <si>
    <t>Arrange for religious observance</t>
  </si>
  <si>
    <r>
      <t xml:space="preserve">Prepare menu </t>
    </r>
    <r>
      <rPr>
        <sz val="10"/>
        <color indexed="8"/>
        <rFont val="Helvetica"/>
        <family val="2"/>
      </rPr>
      <t>(if offering food service)</t>
    </r>
  </si>
  <si>
    <t>Complete/distribute event program guide</t>
  </si>
  <si>
    <t>Site walk through</t>
  </si>
  <si>
    <t>Complete event security plan</t>
  </si>
  <si>
    <t>Complete event emergency procedures</t>
  </si>
  <si>
    <t>Recruit ceremonies teams</t>
  </si>
  <si>
    <t>Boost Facebook/social media event</t>
  </si>
  <si>
    <t>Event Committee Meeting. -30 Day Registration Benchmark</t>
  </si>
  <si>
    <t>Confirm Short-Term Camp NCAP requirements</t>
  </si>
  <si>
    <t>Early/Discount registration deadline</t>
  </si>
  <si>
    <t>Confirm event staff</t>
  </si>
  <si>
    <t>Prepare event signage</t>
  </si>
  <si>
    <r>
      <t xml:space="preserve">Receive dietician menu approval </t>
    </r>
    <r>
      <rPr>
        <sz val="10"/>
        <color indexed="8"/>
        <rFont val="Helvetica"/>
        <family val="2"/>
      </rPr>
      <t>(if offering food service)</t>
    </r>
  </si>
  <si>
    <t>Notify local police, fire, EMS, hospital of event. Arrange traffic control and on-site communications.</t>
  </si>
  <si>
    <t>eNews/Roundtable Reminder</t>
  </si>
  <si>
    <t>Confirm ceremonies teams</t>
  </si>
  <si>
    <t>Contact Ranger/Caretaker about service projects</t>
  </si>
  <si>
    <t>Event Committee Meeting. -14 Day Registration Benchmark</t>
  </si>
  <si>
    <t>Final Site walk through/Complete Event Safety Checklist</t>
  </si>
  <si>
    <t>Finalize physical arrangements, activity locations, campsites, service projects)</t>
  </si>
  <si>
    <t>Reqest insurance certificates</t>
  </si>
  <si>
    <t>Request any needed printing</t>
  </si>
  <si>
    <t>Ceremonies team practice</t>
  </si>
  <si>
    <t>Recruit Elangomats</t>
  </si>
  <si>
    <t>Secure Ordeal/Brotherhood/Vigil recog. Items</t>
  </si>
  <si>
    <t>Pick up all needed materials</t>
  </si>
  <si>
    <r>
      <t xml:space="preserve">Pick up/order food </t>
    </r>
    <r>
      <rPr>
        <sz val="10"/>
        <color indexed="8"/>
        <rFont val="Helvetica"/>
        <family val="2"/>
      </rPr>
      <t>(if offering food service)</t>
    </r>
  </si>
  <si>
    <t>Ceremonies team paractice/on-site preparation</t>
  </si>
  <si>
    <t>Prep service projects</t>
  </si>
  <si>
    <r>
      <t xml:space="preserve">Submit final printing requests </t>
    </r>
    <r>
      <rPr>
        <sz val="10"/>
        <color indexed="8"/>
        <rFont val="Helvetica"/>
        <family val="2"/>
      </rPr>
      <t>(schedules, etc)</t>
    </r>
  </si>
  <si>
    <t>Send event update/reminder email to registrants</t>
  </si>
  <si>
    <t>Physical set up of events</t>
  </si>
  <si>
    <t>Event</t>
  </si>
  <si>
    <t>Complete Short-Term Camp Assessment</t>
  </si>
  <si>
    <t>Capture photo/video at event</t>
  </si>
  <si>
    <t>Day of event Facebook/social media post</t>
  </si>
  <si>
    <t>Submit any payments collected at event</t>
  </si>
  <si>
    <t>After event satisfaction survey sent</t>
  </si>
  <si>
    <t>Prepare and send Thank Yous</t>
  </si>
  <si>
    <t>Submit Incident/Near Miss Reports</t>
  </si>
  <si>
    <t>After event satisfaction survey reminder</t>
  </si>
  <si>
    <t>After event wrap up meeting</t>
  </si>
  <si>
    <t>Complete event close out (see checklist)</t>
  </si>
  <si>
    <t>Event Start Date</t>
  </si>
  <si>
    <t>Event Location</t>
  </si>
  <si>
    <t>Staff Adviser</t>
  </si>
  <si>
    <t>Lead Volunteer</t>
  </si>
  <si>
    <r>
      <t xml:space="preserve">General Attendance </t>
    </r>
    <r>
      <rPr>
        <sz val="8"/>
        <color indexed="8"/>
        <rFont val="Calibri"/>
        <family val="2"/>
      </rPr>
      <t>(Current Members)</t>
    </r>
  </si>
  <si>
    <t>OA Event Budget Planner and Control Sheet</t>
  </si>
  <si>
    <r>
      <t xml:space="preserve">Expense Contingency </t>
    </r>
    <r>
      <rPr>
        <sz val="8"/>
        <color indexed="8"/>
        <rFont val="Calibri"/>
        <family val="2"/>
      </rPr>
      <t>(10% of expenses)</t>
    </r>
  </si>
  <si>
    <t>Administration Fee (10% of total estimated revenue)</t>
  </si>
  <si>
    <r>
      <t xml:space="preserve">Administration Fee </t>
    </r>
    <r>
      <rPr>
        <sz val="8"/>
        <color indexed="8"/>
        <rFont val="Calibri"/>
        <family val="2"/>
      </rPr>
      <t>(10% of total estimated revenue)</t>
    </r>
  </si>
  <si>
    <t>Other Income (enter description below)</t>
  </si>
  <si>
    <t>Approvals</t>
  </si>
  <si>
    <t>_____________</t>
  </si>
  <si>
    <t>Lead Volunteer:_____________________________</t>
  </si>
  <si>
    <t>Staff Advisor:_______________________________</t>
  </si>
  <si>
    <t>Staff Leader:________________________________</t>
  </si>
  <si>
    <t>NET Difference + OR (-)</t>
  </si>
  <si>
    <r>
      <rPr>
        <b/>
        <sz val="11"/>
        <color indexed="8"/>
        <rFont val="Calibri"/>
        <family val="2"/>
      </rPr>
      <t>Administrative Fee</t>
    </r>
    <r>
      <rPr>
        <sz val="11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(10% of total estimated revenue)</t>
    </r>
    <r>
      <rPr>
        <sz val="11"/>
        <color indexed="8"/>
        <rFont val="Calibri"/>
        <family val="2"/>
      </rPr>
      <t xml:space="preserve"> = Insurance, registration system costs, other event administrative and support costs</t>
    </r>
  </si>
  <si>
    <t>Ordeal Recog. ($20 per person)</t>
  </si>
  <si>
    <t>Brotherhood Recog ($15 per person)</t>
  </si>
  <si>
    <t>General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</si>
</sst>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164" formatCode="&quot; &quot;&quot;$&quot;* #,##0.00&quot; &quot;;&quot; &quot;&quot;$&quot;* \(#,##0.00\);&quot; &quot;&quot;$&quot;* &quot;-&quot;??&quot; &quot;"/>
    <numFmt numFmtId="165" formatCode="&quot; &quot;&quot;$&quot;* #,##0&quot; &quot;;&quot; &quot;&quot;$&quot;* \(#,##0\);&quot; &quot;&quot;$&quot;* &quot;- &quot;"/>
    <numFmt numFmtId="166" formatCode="&quot;$&quot;#,##0.00&quot; &quot;;\(&quot;$&quot;#,##0.00\)"/>
    <numFmt numFmtId="167" formatCode="&quot;$&quot;#,##0.00"/>
    <numFmt numFmtId="168" formatCode="m/d/yy;@"/>
  </numFmts>
  <fonts count="27" x14ac:knownFonts="1">
    <font>
      <sz val="11"/>
      <color indexed="8"/>
      <name val="Calibri"/>
    </font>
    <font>
      <sz val="11"/>
      <color theme="1"/>
      <name val="Helvetica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7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Helvetica"/>
      <family val="2"/>
    </font>
    <font>
      <sz val="11"/>
      <color indexed="8"/>
      <name val="Calibri"/>
    </font>
    <font>
      <sz val="11"/>
      <color theme="1"/>
      <name val="Helvetica"/>
      <family val="2"/>
      <scheme val="minor"/>
    </font>
    <font>
      <b/>
      <sz val="11"/>
      <color theme="0"/>
      <name val="Helvetica"/>
      <family val="2"/>
      <scheme val="minor"/>
    </font>
    <font>
      <u/>
      <sz val="12"/>
      <color theme="10"/>
      <name val="Helvetica"/>
      <family val="2"/>
      <charset val="204"/>
      <scheme val="minor"/>
    </font>
    <font>
      <sz val="12"/>
      <color theme="1"/>
      <name val="Helvetica"/>
      <family val="2"/>
      <charset val="204"/>
      <scheme val="minor"/>
    </font>
    <font>
      <sz val="12"/>
      <color theme="1"/>
      <name val="Helvetica"/>
      <family val="2"/>
      <scheme val="minor"/>
    </font>
    <font>
      <b/>
      <sz val="11"/>
      <color theme="1"/>
      <name val="Helvetica"/>
      <family val="2"/>
      <scheme val="minor"/>
    </font>
    <font>
      <sz val="10"/>
      <color theme="1"/>
      <name val="Century Gothic"/>
      <family val="1"/>
    </font>
    <font>
      <i/>
      <sz val="11"/>
      <color theme="1"/>
      <name val="Helvetica"/>
      <family val="2"/>
      <scheme val="minor"/>
    </font>
    <font>
      <b/>
      <sz val="12"/>
      <color theme="1"/>
      <name val="Helvetica"/>
      <family val="2"/>
      <scheme val="minor"/>
    </font>
    <font>
      <b/>
      <sz val="14"/>
      <color theme="1"/>
      <name val="Helvetica"/>
      <family val="2"/>
      <scheme val="minor"/>
    </font>
    <font>
      <b/>
      <sz val="20"/>
      <color theme="0"/>
      <name val="Helvetica"/>
      <family val="2"/>
      <scheme val="minor"/>
    </font>
    <font>
      <b/>
      <sz val="12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4"/>
      </patternFill>
    </fill>
    <fill>
      <patternFill patternType="solid">
        <fgColor indexed="11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01FF86"/>
        <bgColor indexed="64"/>
      </patternFill>
    </fill>
  </fills>
  <borders count="12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ck">
        <color indexed="8"/>
      </bottom>
      <diagonal/>
    </border>
    <border>
      <left style="thin">
        <color indexed="10"/>
      </left>
      <right style="medium">
        <color indexed="8"/>
      </right>
      <top/>
      <bottom style="thick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medium">
        <color indexed="8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ck">
        <color indexed="8"/>
      </top>
      <bottom style="medium">
        <color indexed="64"/>
      </bottom>
      <diagonal/>
    </border>
    <border>
      <left/>
      <right/>
      <top style="thick">
        <color indexed="8"/>
      </top>
      <bottom style="medium">
        <color indexed="64"/>
      </bottom>
      <diagonal/>
    </border>
    <border>
      <left/>
      <right style="medium">
        <color indexed="8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medium">
        <color indexed="8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/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1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0" fontId="15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</cellStyleXfs>
  <cellXfs count="339">
    <xf numFmtId="0" fontId="0" fillId="0" borderId="0" xfId="0" applyFont="1" applyAlignment="1"/>
    <xf numFmtId="0" fontId="0" fillId="0" borderId="0" xfId="0" applyNumberFormat="1" applyFont="1" applyAlignment="1"/>
    <xf numFmtId="1" fontId="2" fillId="2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2" borderId="7" xfId="0" applyNumberFormat="1" applyFont="1" applyFill="1" applyBorder="1" applyAlignment="1"/>
    <xf numFmtId="0" fontId="21" fillId="0" borderId="0" xfId="3" applyFont="1" applyAlignment="1">
      <alignment horizontal="left" wrapText="1" indent="1"/>
    </xf>
    <xf numFmtId="49" fontId="3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/>
    <xf numFmtId="164" fontId="2" fillId="2" borderId="10" xfId="0" applyNumberFormat="1" applyFont="1" applyFill="1" applyBorder="1" applyAlignment="1"/>
    <xf numFmtId="164" fontId="2" fillId="2" borderId="11" xfId="0" applyNumberFormat="1" applyFont="1" applyFill="1" applyBorder="1" applyAlignment="1"/>
    <xf numFmtId="164" fontId="2" fillId="2" borderId="12" xfId="0" applyNumberFormat="1" applyFont="1" applyFill="1" applyBorder="1" applyAlignment="1"/>
    <xf numFmtId="164" fontId="2" fillId="2" borderId="13" xfId="0" applyNumberFormat="1" applyFont="1" applyFill="1" applyBorder="1" applyAlignment="1"/>
    <xf numFmtId="164" fontId="2" fillId="2" borderId="14" xfId="0" applyNumberFormat="1" applyFont="1" applyFill="1" applyBorder="1" applyAlignment="1"/>
    <xf numFmtId="0" fontId="0" fillId="2" borderId="15" xfId="0" applyNumberFormat="1" applyFont="1" applyFill="1" applyBorder="1" applyAlignment="1"/>
    <xf numFmtId="49" fontId="2" fillId="2" borderId="16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/>
    <xf numFmtId="0" fontId="0" fillId="6" borderId="6" xfId="0" applyNumberFormat="1" applyFont="1" applyFill="1" applyBorder="1" applyAlignment="1"/>
    <xf numFmtId="0" fontId="0" fillId="6" borderId="1" xfId="0" applyNumberFormat="1" applyFont="1" applyFill="1" applyBorder="1" applyAlignment="1"/>
    <xf numFmtId="0" fontId="2" fillId="0" borderId="17" xfId="0" applyNumberFormat="1" applyFont="1" applyBorder="1" applyAlignment="1"/>
    <xf numFmtId="0" fontId="2" fillId="0" borderId="18" xfId="0" applyNumberFormat="1" applyFont="1" applyBorder="1" applyAlignment="1"/>
    <xf numFmtId="166" fontId="2" fillId="2" borderId="19" xfId="0" applyNumberFormat="1" applyFont="1" applyFill="1" applyBorder="1" applyAlignment="1"/>
    <xf numFmtId="0" fontId="2" fillId="6" borderId="20" xfId="0" applyNumberFormat="1" applyFont="1" applyFill="1" applyBorder="1" applyAlignment="1"/>
    <xf numFmtId="0" fontId="2" fillId="6" borderId="21" xfId="0" applyNumberFormat="1" applyFont="1" applyFill="1" applyBorder="1" applyAlignment="1"/>
    <xf numFmtId="164" fontId="2" fillId="2" borderId="22" xfId="0" applyNumberFormat="1" applyFont="1" applyFill="1" applyBorder="1" applyAlignment="1"/>
    <xf numFmtId="49" fontId="2" fillId="0" borderId="9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164" fontId="2" fillId="0" borderId="24" xfId="0" applyNumberFormat="1" applyFont="1" applyFill="1" applyBorder="1" applyAlignment="1"/>
    <xf numFmtId="0" fontId="2" fillId="0" borderId="23" xfId="0" applyNumberFormat="1" applyFont="1" applyFill="1" applyBorder="1" applyAlignment="1"/>
    <xf numFmtId="0" fontId="6" fillId="0" borderId="0" xfId="0" applyFont="1" applyAlignment="1"/>
    <xf numFmtId="0" fontId="4" fillId="0" borderId="25" xfId="0" applyFont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0" fontId="4" fillId="0" borderId="26" xfId="0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0" fillId="0" borderId="0" xfId="0" applyFont="1" applyBorder="1" applyAlignment="1"/>
    <xf numFmtId="0" fontId="6" fillId="0" borderId="0" xfId="0" applyFont="1" applyBorder="1" applyAlignment="1"/>
    <xf numFmtId="0" fontId="0" fillId="0" borderId="30" xfId="0" applyFont="1" applyBorder="1" applyAlignment="1"/>
    <xf numFmtId="0" fontId="6" fillId="0" borderId="26" xfId="0" applyFont="1" applyBorder="1" applyAlignment="1"/>
    <xf numFmtId="0" fontId="4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7" fontId="0" fillId="0" borderId="27" xfId="0" applyNumberFormat="1" applyFont="1" applyBorder="1" applyAlignment="1"/>
    <xf numFmtId="0" fontId="4" fillId="0" borderId="26" xfId="0" applyFont="1" applyFill="1" applyBorder="1" applyAlignment="1"/>
    <xf numFmtId="0" fontId="6" fillId="0" borderId="31" xfId="0" applyFont="1" applyBorder="1" applyAlignment="1"/>
    <xf numFmtId="0" fontId="0" fillId="0" borderId="31" xfId="0" applyFont="1" applyBorder="1" applyAlignment="1"/>
    <xf numFmtId="167" fontId="0" fillId="0" borderId="32" xfId="0" applyNumberFormat="1" applyFont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6" fillId="0" borderId="35" xfId="0" applyFont="1" applyBorder="1" applyAlignment="1"/>
    <xf numFmtId="0" fontId="0" fillId="0" borderId="35" xfId="0" applyFont="1" applyBorder="1" applyAlignment="1"/>
    <xf numFmtId="0" fontId="6" fillId="0" borderId="28" xfId="0" applyFont="1" applyBorder="1" applyAlignment="1"/>
    <xf numFmtId="8" fontId="0" fillId="0" borderId="0" xfId="0" applyNumberFormat="1" applyFont="1" applyBorder="1" applyAlignment="1">
      <alignment horizontal="center"/>
    </xf>
    <xf numFmtId="8" fontId="6" fillId="0" borderId="0" xfId="0" applyNumberFormat="1" applyFont="1" applyBorder="1" applyAlignment="1">
      <alignment horizontal="center"/>
    </xf>
    <xf numFmtId="0" fontId="4" fillId="0" borderId="25" xfId="0" applyFont="1" applyFill="1" applyBorder="1" applyAlignment="1"/>
    <xf numFmtId="8" fontId="0" fillId="0" borderId="27" xfId="0" applyNumberFormat="1" applyFont="1" applyBorder="1" applyAlignment="1">
      <alignment horizontal="center"/>
    </xf>
    <xf numFmtId="0" fontId="6" fillId="0" borderId="26" xfId="0" applyFont="1" applyFill="1" applyBorder="1" applyAlignment="1"/>
    <xf numFmtId="0" fontId="6" fillId="0" borderId="29" xfId="0" applyFont="1" applyFill="1" applyBorder="1" applyAlignment="1"/>
    <xf numFmtId="8" fontId="0" fillId="0" borderId="34" xfId="0" applyNumberFormat="1" applyFont="1" applyBorder="1" applyAlignment="1">
      <alignment horizontal="center"/>
    </xf>
    <xf numFmtId="0" fontId="0" fillId="0" borderId="32" xfId="0" applyFont="1" applyBorder="1" applyAlignment="1"/>
    <xf numFmtId="0" fontId="2" fillId="0" borderId="34" xfId="0" applyFont="1" applyBorder="1" applyAlignment="1"/>
    <xf numFmtId="0" fontId="2" fillId="0" borderId="32" xfId="0" applyFont="1" applyBorder="1" applyAlignment="1"/>
    <xf numFmtId="0" fontId="2" fillId="7" borderId="36" xfId="0" applyNumberFormat="1" applyFont="1" applyFill="1" applyBorder="1" applyAlignment="1"/>
    <xf numFmtId="0" fontId="2" fillId="7" borderId="37" xfId="0" applyNumberFormat="1" applyFont="1" applyFill="1" applyBorder="1" applyAlignment="1"/>
    <xf numFmtId="0" fontId="2" fillId="7" borderId="38" xfId="0" applyNumberFormat="1" applyFont="1" applyFill="1" applyBorder="1" applyAlignment="1"/>
    <xf numFmtId="0" fontId="2" fillId="7" borderId="39" xfId="0" applyNumberFormat="1" applyFont="1" applyFill="1" applyBorder="1" applyAlignment="1"/>
    <xf numFmtId="0" fontId="0" fillId="0" borderId="0" xfId="0" applyFont="1" applyAlignment="1">
      <alignment wrapText="1"/>
    </xf>
    <xf numFmtId="0" fontId="4" fillId="0" borderId="30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12" fillId="0" borderId="26" xfId="0" applyFont="1" applyFill="1" applyBorder="1" applyAlignment="1"/>
    <xf numFmtId="0" fontId="12" fillId="0" borderId="28" xfId="0" applyFont="1" applyFill="1" applyBorder="1" applyAlignment="1"/>
    <xf numFmtId="1" fontId="7" fillId="4" borderId="16" xfId="0" applyNumberFormat="1" applyFont="1" applyFill="1" applyBorder="1" applyAlignment="1" applyProtection="1">
      <alignment horizontal="center"/>
      <protection locked="0"/>
    </xf>
    <xf numFmtId="165" fontId="2" fillId="4" borderId="2" xfId="0" applyNumberFormat="1" applyFont="1" applyFill="1" applyBorder="1" applyAlignment="1" applyProtection="1">
      <protection locked="0"/>
    </xf>
    <xf numFmtId="1" fontId="7" fillId="4" borderId="40" xfId="0" applyNumberFormat="1" applyFont="1" applyFill="1" applyBorder="1" applyAlignment="1" applyProtection="1">
      <alignment horizontal="center"/>
      <protection locked="0"/>
    </xf>
    <xf numFmtId="165" fontId="2" fillId="4" borderId="41" xfId="0" applyNumberFormat="1" applyFont="1" applyFill="1" applyBorder="1" applyAlignment="1" applyProtection="1">
      <protection locked="0"/>
    </xf>
    <xf numFmtId="0" fontId="2" fillId="4" borderId="16" xfId="0" applyNumberFormat="1" applyFont="1" applyFill="1" applyBorder="1" applyAlignment="1" applyProtection="1">
      <alignment horizontal="right"/>
      <protection locked="0"/>
    </xf>
    <xf numFmtId="165" fontId="2" fillId="4" borderId="16" xfId="0" applyNumberFormat="1" applyFont="1" applyFill="1" applyBorder="1" applyAlignment="1" applyProtection="1">
      <protection locked="0"/>
    </xf>
    <xf numFmtId="49" fontId="3" fillId="4" borderId="23" xfId="0" applyNumberFormat="1" applyFont="1" applyFill="1" applyBorder="1" applyAlignment="1" applyProtection="1">
      <alignment horizontal="left"/>
      <protection locked="0"/>
    </xf>
    <xf numFmtId="1" fontId="2" fillId="4" borderId="42" xfId="0" applyNumberFormat="1" applyFont="1" applyFill="1" applyBorder="1" applyAlignment="1" applyProtection="1">
      <alignment horizontal="center"/>
      <protection locked="0"/>
    </xf>
    <xf numFmtId="49" fontId="2" fillId="4" borderId="43" xfId="0" applyNumberFormat="1" applyFont="1" applyFill="1" applyBorder="1" applyAlignment="1" applyProtection="1">
      <alignment horizontal="center"/>
      <protection locked="0"/>
    </xf>
    <xf numFmtId="49" fontId="2" fillId="4" borderId="44" xfId="0" applyNumberFormat="1" applyFont="1" applyFill="1" applyBorder="1" applyAlignment="1" applyProtection="1">
      <alignment horizontal="center"/>
      <protection locked="0"/>
    </xf>
    <xf numFmtId="49" fontId="2" fillId="4" borderId="45" xfId="0" applyNumberFormat="1" applyFont="1" applyFill="1" applyBorder="1" applyAlignment="1" applyProtection="1">
      <alignment horizontal="center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2" xfId="0" applyNumberFormat="1" applyFont="1" applyFill="1" applyBorder="1" applyAlignment="1" applyProtection="1">
      <alignment horizontal="center"/>
      <protection locked="0"/>
    </xf>
    <xf numFmtId="165" fontId="2" fillId="4" borderId="2" xfId="0" applyNumberFormat="1" applyFont="1" applyFill="1" applyBorder="1" applyAlignment="1" applyProtection="1">
      <alignment horizontal="left"/>
      <protection locked="0"/>
    </xf>
    <xf numFmtId="49" fontId="2" fillId="4" borderId="23" xfId="0" applyNumberFormat="1" applyFont="1" applyFill="1" applyBorder="1" applyAlignment="1" applyProtection="1">
      <alignment horizontal="left"/>
      <protection locked="0"/>
    </xf>
    <xf numFmtId="0" fontId="3" fillId="2" borderId="46" xfId="0" applyNumberFormat="1" applyFont="1" applyFill="1" applyBorder="1" applyAlignment="1">
      <alignment horizontal="center"/>
    </xf>
    <xf numFmtId="49" fontId="2" fillId="0" borderId="47" xfId="0" applyNumberFormat="1" applyFont="1" applyFill="1" applyBorder="1" applyAlignment="1"/>
    <xf numFmtId="0" fontId="2" fillId="0" borderId="48" xfId="0" applyNumberFormat="1" applyFont="1" applyFill="1" applyBorder="1" applyAlignment="1"/>
    <xf numFmtId="49" fontId="2" fillId="0" borderId="49" xfId="0" applyNumberFormat="1" applyFont="1" applyFill="1" applyBorder="1" applyAlignment="1"/>
    <xf numFmtId="0" fontId="2" fillId="0" borderId="50" xfId="0" applyNumberFormat="1" applyFont="1" applyFill="1" applyBorder="1" applyAlignment="1"/>
    <xf numFmtId="49" fontId="2" fillId="0" borderId="0" xfId="0" applyNumberFormat="1" applyFont="1" applyFill="1" applyBorder="1" applyAlignment="1" applyProtection="1">
      <protection locked="0"/>
    </xf>
    <xf numFmtId="49" fontId="2" fillId="0" borderId="31" xfId="0" applyNumberFormat="1" applyFont="1" applyFill="1" applyBorder="1" applyAlignment="1" applyProtection="1">
      <protection locked="0"/>
    </xf>
    <xf numFmtId="1" fontId="2" fillId="2" borderId="51" xfId="0" applyNumberFormat="1" applyFont="1" applyFill="1" applyBorder="1" applyAlignment="1">
      <alignment horizontal="center"/>
    </xf>
    <xf numFmtId="164" fontId="2" fillId="2" borderId="52" xfId="0" applyNumberFormat="1" applyFont="1" applyFill="1" applyBorder="1" applyAlignment="1"/>
    <xf numFmtId="0" fontId="15" fillId="0" borderId="0" xfId="0" applyFont="1"/>
    <xf numFmtId="0" fontId="20" fillId="0" borderId="16" xfId="0" applyFont="1" applyBorder="1" applyAlignment="1">
      <alignment horizontal="right"/>
    </xf>
    <xf numFmtId="0" fontId="0" fillId="0" borderId="0" xfId="0"/>
    <xf numFmtId="0" fontId="20" fillId="0" borderId="16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6" fillId="9" borderId="16" xfId="3" applyFont="1" applyFill="1" applyBorder="1" applyAlignment="1">
      <alignment horizontal="left" vertical="center" wrapText="1" indent="1"/>
    </xf>
    <xf numFmtId="0" fontId="16" fillId="9" borderId="16" xfId="3" applyFont="1" applyFill="1" applyBorder="1" applyAlignment="1">
      <alignment horizontal="center" vertical="center" wrapText="1"/>
    </xf>
    <xf numFmtId="0" fontId="16" fillId="9" borderId="16" xfId="3" applyFont="1" applyFill="1" applyBorder="1" applyAlignment="1">
      <alignment vertical="center" wrapText="1"/>
    </xf>
    <xf numFmtId="0" fontId="20" fillId="10" borderId="16" xfId="3" applyFont="1" applyFill="1" applyBorder="1" applyAlignment="1">
      <alignment horizontal="left" vertical="center" wrapText="1" indent="1"/>
    </xf>
    <xf numFmtId="0" fontId="20" fillId="10" borderId="16" xfId="3" applyFont="1" applyFill="1" applyBorder="1" applyAlignment="1">
      <alignment horizontal="center" vertical="center" wrapText="1"/>
    </xf>
    <xf numFmtId="0" fontId="20" fillId="0" borderId="16" xfId="3" applyFont="1" applyBorder="1" applyAlignment="1">
      <alignment horizontal="left" vertical="center" wrapText="1" indent="1"/>
    </xf>
    <xf numFmtId="0" fontId="15" fillId="0" borderId="16" xfId="3" applyFont="1" applyBorder="1" applyAlignment="1">
      <alignment horizontal="center" vertical="center" wrapText="1"/>
    </xf>
    <xf numFmtId="14" fontId="15" fillId="0" borderId="16" xfId="3" applyNumberFormat="1" applyFont="1" applyBorder="1" applyAlignment="1">
      <alignment horizontal="center" vertical="center" wrapText="1"/>
    </xf>
    <xf numFmtId="0" fontId="15" fillId="0" borderId="16" xfId="3" applyFont="1" applyBorder="1" applyAlignment="1">
      <alignment horizontal="left" vertical="center" wrapText="1" indent="1"/>
    </xf>
    <xf numFmtId="0" fontId="15" fillId="0" borderId="16" xfId="4" applyNumberFormat="1" applyFont="1" applyBorder="1" applyAlignment="1">
      <alignment horizontal="left" vertical="center" wrapText="1" indent="1"/>
    </xf>
    <xf numFmtId="0" fontId="20" fillId="11" borderId="16" xfId="3" applyFont="1" applyFill="1" applyBorder="1" applyAlignment="1">
      <alignment horizontal="left" vertical="center" wrapText="1" indent="1"/>
    </xf>
    <xf numFmtId="0" fontId="15" fillId="11" borderId="16" xfId="3" applyFont="1" applyFill="1" applyBorder="1" applyAlignment="1">
      <alignment horizontal="center" vertical="center" wrapText="1"/>
    </xf>
    <xf numFmtId="0" fontId="15" fillId="11" borderId="16" xfId="3" applyFont="1" applyFill="1" applyBorder="1" applyAlignment="1">
      <alignment horizontal="left" vertical="center" wrapText="1" indent="1"/>
    </xf>
    <xf numFmtId="0" fontId="15" fillId="11" borderId="16" xfId="4" applyNumberFormat="1" applyFont="1" applyFill="1" applyBorder="1" applyAlignment="1">
      <alignment horizontal="left" vertical="center" wrapText="1" indent="1"/>
    </xf>
    <xf numFmtId="0" fontId="15" fillId="0" borderId="16" xfId="0" applyFont="1" applyBorder="1"/>
    <xf numFmtId="0" fontId="20" fillId="0" borderId="16" xfId="3" applyFont="1" applyBorder="1" applyAlignment="1">
      <alignment horizontal="left" vertical="center" wrapText="1" indent="3"/>
    </xf>
    <xf numFmtId="0" fontId="22" fillId="0" borderId="16" xfId="3" applyFont="1" applyBorder="1" applyAlignment="1">
      <alignment horizontal="left" vertical="center" wrapText="1" indent="1"/>
    </xf>
    <xf numFmtId="0" fontId="20" fillId="7" borderId="16" xfId="3" applyFont="1" applyFill="1" applyBorder="1" applyAlignment="1">
      <alignment horizontal="center" vertical="center" wrapText="1"/>
    </xf>
    <xf numFmtId="0" fontId="15" fillId="7" borderId="16" xfId="3" applyFont="1" applyFill="1" applyBorder="1" applyAlignment="1">
      <alignment horizontal="center" vertical="center" wrapText="1"/>
    </xf>
    <xf numFmtId="0" fontId="15" fillId="7" borderId="16" xfId="3" applyFont="1" applyFill="1" applyBorder="1" applyAlignment="1">
      <alignment horizontal="left" vertical="center" wrapText="1" indent="1"/>
    </xf>
    <xf numFmtId="0" fontId="15" fillId="7" borderId="16" xfId="4" applyNumberFormat="1" applyFont="1" applyFill="1" applyBorder="1" applyAlignment="1">
      <alignment horizontal="left" vertical="center" wrapText="1" indent="1"/>
    </xf>
    <xf numFmtId="0" fontId="20" fillId="0" borderId="16" xfId="0" applyFont="1" applyBorder="1" applyAlignment="1">
      <alignment horizontal="center" wrapText="1"/>
    </xf>
    <xf numFmtId="0" fontId="15" fillId="0" borderId="16" xfId="0" applyFont="1" applyBorder="1" applyAlignment="1">
      <alignment horizontal="center"/>
    </xf>
    <xf numFmtId="0" fontId="15" fillId="0" borderId="16" xfId="0" applyNumberFormat="1" applyFont="1" applyBorder="1"/>
    <xf numFmtId="0" fontId="20" fillId="0" borderId="16" xfId="0" applyFont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8" fontId="0" fillId="0" borderId="0" xfId="0" applyNumberFormat="1" applyAlignment="1">
      <alignment horizontal="center" wrapText="1"/>
    </xf>
    <xf numFmtId="0" fontId="23" fillId="12" borderId="16" xfId="0" applyFont="1" applyFill="1" applyBorder="1" applyAlignment="1">
      <alignment horizontal="center" wrapText="1"/>
    </xf>
    <xf numFmtId="168" fontId="23" fillId="12" borderId="16" xfId="0" applyNumberFormat="1" applyFont="1" applyFill="1" applyBorder="1" applyAlignment="1">
      <alignment horizontal="center" wrapText="1"/>
    </xf>
    <xf numFmtId="0" fontId="23" fillId="12" borderId="16" xfId="0" applyFont="1" applyFill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6" xfId="0" applyBorder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4" fillId="0" borderId="16" xfId="0" applyFont="1" applyFill="1" applyBorder="1" applyAlignment="1">
      <alignment wrapText="1"/>
    </xf>
    <xf numFmtId="0" fontId="4" fillId="0" borderId="16" xfId="0" applyFont="1" applyFill="1" applyBorder="1" applyAlignment="1">
      <alignment horizontal="left" wrapText="1"/>
    </xf>
    <xf numFmtId="0" fontId="4" fillId="0" borderId="16" xfId="0" applyFont="1" applyFill="1" applyBorder="1" applyAlignment="1"/>
    <xf numFmtId="49" fontId="2" fillId="14" borderId="79" xfId="0" applyNumberFormat="1" applyFont="1" applyFill="1" applyBorder="1" applyAlignment="1" applyProtection="1">
      <protection locked="0"/>
    </xf>
    <xf numFmtId="0" fontId="2" fillId="0" borderId="45" xfId="0" applyNumberFormat="1" applyFont="1" applyFill="1" applyBorder="1" applyAlignment="1"/>
    <xf numFmtId="0" fontId="2" fillId="0" borderId="87" xfId="0" applyNumberFormat="1" applyFont="1" applyBorder="1" applyAlignment="1"/>
    <xf numFmtId="49" fontId="2" fillId="14" borderId="88" xfId="0" applyNumberFormat="1" applyFont="1" applyFill="1" applyBorder="1" applyAlignment="1" applyProtection="1">
      <protection locked="0"/>
    </xf>
    <xf numFmtId="49" fontId="2" fillId="14" borderId="89" xfId="0" applyNumberFormat="1" applyFont="1" applyFill="1" applyBorder="1" applyAlignment="1" applyProtection="1">
      <protection locked="0"/>
    </xf>
    <xf numFmtId="49" fontId="2" fillId="14" borderId="90" xfId="0" applyNumberFormat="1" applyFont="1" applyFill="1" applyBorder="1" applyAlignment="1" applyProtection="1">
      <protection locked="0"/>
    </xf>
    <xf numFmtId="49" fontId="2" fillId="2" borderId="91" xfId="0" applyNumberFormat="1" applyFont="1" applyFill="1" applyBorder="1" applyAlignment="1"/>
    <xf numFmtId="0" fontId="2" fillId="2" borderId="55" xfId="0" applyNumberFormat="1" applyFont="1" applyFill="1" applyBorder="1" applyAlignment="1"/>
    <xf numFmtId="49" fontId="2" fillId="2" borderId="55" xfId="0" applyNumberFormat="1" applyFont="1" applyFill="1" applyBorder="1" applyAlignment="1"/>
    <xf numFmtId="0" fontId="2" fillId="2" borderId="95" xfId="0" applyNumberFormat="1" applyFont="1" applyFill="1" applyBorder="1" applyAlignment="1"/>
    <xf numFmtId="0" fontId="2" fillId="2" borderId="69" xfId="0" applyNumberFormat="1" applyFont="1" applyFill="1" applyBorder="1" applyAlignment="1"/>
    <xf numFmtId="0" fontId="2" fillId="2" borderId="96" xfId="0" applyNumberFormat="1" applyFont="1" applyFill="1" applyBorder="1" applyAlignment="1"/>
    <xf numFmtId="0" fontId="6" fillId="2" borderId="15" xfId="0" applyNumberFormat="1" applyFont="1" applyFill="1" applyBorder="1" applyAlignment="1"/>
    <xf numFmtId="49" fontId="2" fillId="2" borderId="54" xfId="0" applyNumberFormat="1" applyFont="1" applyFill="1" applyBorder="1" applyAlignment="1"/>
    <xf numFmtId="49" fontId="2" fillId="2" borderId="107" xfId="0" applyNumberFormat="1" applyFont="1" applyFill="1" applyBorder="1" applyAlignment="1"/>
    <xf numFmtId="49" fontId="2" fillId="2" borderId="16" xfId="0" applyNumberFormat="1" applyFont="1" applyFill="1" applyBorder="1" applyAlignment="1"/>
    <xf numFmtId="49" fontId="2" fillId="6" borderId="16" xfId="0" applyNumberFormat="1" applyFont="1" applyFill="1" applyBorder="1" applyAlignment="1">
      <alignment horizontal="center"/>
    </xf>
    <xf numFmtId="0" fontId="0" fillId="0" borderId="112" xfId="0" applyNumberFormat="1" applyFont="1" applyBorder="1" applyAlignment="1"/>
    <xf numFmtId="49" fontId="2" fillId="7" borderId="23" xfId="0" applyNumberFormat="1" applyFont="1" applyFill="1" applyBorder="1" applyAlignment="1">
      <alignment horizontal="left"/>
    </xf>
    <xf numFmtId="0" fontId="2" fillId="4" borderId="23" xfId="0" applyNumberFormat="1" applyFont="1" applyFill="1" applyBorder="1" applyAlignment="1" applyProtection="1">
      <alignment horizontal="left"/>
      <protection locked="0"/>
    </xf>
    <xf numFmtId="49" fontId="2" fillId="2" borderId="23" xfId="0" applyNumberFormat="1" applyFont="1" applyFill="1" applyBorder="1" applyAlignment="1"/>
    <xf numFmtId="49" fontId="8" fillId="4" borderId="113" xfId="0" applyNumberFormat="1" applyFont="1" applyFill="1" applyBorder="1" applyAlignment="1" applyProtection="1">
      <alignment horizontal="left"/>
      <protection locked="0"/>
    </xf>
    <xf numFmtId="49" fontId="8" fillId="4" borderId="114" xfId="0" applyNumberFormat="1" applyFont="1" applyFill="1" applyBorder="1" applyAlignment="1" applyProtection="1">
      <alignment horizontal="left"/>
      <protection locked="0"/>
    </xf>
    <xf numFmtId="0" fontId="2" fillId="4" borderId="45" xfId="0" applyNumberFormat="1" applyFont="1" applyFill="1" applyBorder="1" applyAlignment="1" applyProtection="1">
      <alignment horizontal="center"/>
      <protection locked="0"/>
    </xf>
    <xf numFmtId="49" fontId="2" fillId="2" borderId="115" xfId="0" applyNumberFormat="1" applyFont="1" applyFill="1" applyBorder="1" applyAlignment="1"/>
    <xf numFmtId="165" fontId="2" fillId="4" borderId="9" xfId="0" applyNumberFormat="1" applyFont="1" applyFill="1" applyBorder="1" applyAlignment="1" applyProtection="1">
      <alignment horizontal="left"/>
      <protection locked="0"/>
    </xf>
    <xf numFmtId="49" fontId="2" fillId="7" borderId="55" xfId="0" applyNumberFormat="1" applyFont="1" applyFill="1" applyBorder="1" applyAlignment="1"/>
    <xf numFmtId="49" fontId="2" fillId="7" borderId="72" xfId="0" applyNumberFormat="1" applyFont="1" applyFill="1" applyBorder="1" applyAlignment="1"/>
    <xf numFmtId="7" fontId="2" fillId="7" borderId="9" xfId="0" applyNumberFormat="1" applyFont="1" applyFill="1" applyBorder="1" applyAlignment="1"/>
    <xf numFmtId="7" fontId="7" fillId="7" borderId="9" xfId="0" applyNumberFormat="1" applyFont="1" applyFill="1" applyBorder="1" applyAlignment="1"/>
    <xf numFmtId="164" fontId="2" fillId="2" borderId="116" xfId="0" applyNumberFormat="1" applyFont="1" applyFill="1" applyBorder="1" applyAlignment="1"/>
    <xf numFmtId="166" fontId="2" fillId="2" borderId="119" xfId="0" applyNumberFormat="1" applyFont="1" applyFill="1" applyBorder="1" applyAlignment="1"/>
    <xf numFmtId="49" fontId="3" fillId="2" borderId="23" xfId="0" applyNumberFormat="1" applyFont="1" applyFill="1" applyBorder="1" applyAlignment="1">
      <alignment horizontal="left"/>
    </xf>
    <xf numFmtId="14" fontId="0" fillId="0" borderId="16" xfId="0" applyNumberFormat="1" applyBorder="1" applyAlignment="1">
      <alignment horizontal="center" wrapText="1"/>
    </xf>
    <xf numFmtId="14" fontId="0" fillId="0" borderId="0" xfId="0" applyNumberFormat="1" applyFont="1" applyAlignment="1"/>
    <xf numFmtId="14" fontId="0" fillId="0" borderId="0" xfId="0" applyNumberFormat="1"/>
    <xf numFmtId="14" fontId="15" fillId="11" borderId="16" xfId="3" applyNumberFormat="1" applyFont="1" applyFill="1" applyBorder="1" applyAlignment="1">
      <alignment horizontal="center" vertical="center" wrapText="1"/>
    </xf>
    <xf numFmtId="14" fontId="20" fillId="10" borderId="16" xfId="3" applyNumberFormat="1" applyFont="1" applyFill="1" applyBorder="1" applyAlignment="1">
      <alignment horizontal="center" vertical="center" wrapText="1"/>
    </xf>
    <xf numFmtId="14" fontId="0" fillId="0" borderId="16" xfId="0" applyNumberFormat="1" applyBorder="1"/>
    <xf numFmtId="0" fontId="0" fillId="8" borderId="16" xfId="0" applyFill="1" applyBorder="1" applyAlignment="1" applyProtection="1">
      <alignment horizontal="left" wrapText="1"/>
      <protection locked="0"/>
    </xf>
    <xf numFmtId="0" fontId="14" fillId="8" borderId="16" xfId="1" applyFont="1" applyFill="1" applyBorder="1" applyProtection="1">
      <protection locked="0"/>
    </xf>
    <xf numFmtId="49" fontId="14" fillId="8" borderId="16" xfId="1" applyNumberFormat="1" applyFont="1" applyFill="1" applyBorder="1" applyProtection="1">
      <protection locked="0"/>
    </xf>
    <xf numFmtId="0" fontId="15" fillId="8" borderId="16" xfId="3" applyFont="1" applyFill="1" applyBorder="1" applyAlignment="1" applyProtection="1">
      <alignment horizontal="left" vertical="center" wrapText="1" indent="1"/>
      <protection locked="0"/>
    </xf>
    <xf numFmtId="0" fontId="1" fillId="8" borderId="16" xfId="3" applyFont="1" applyFill="1" applyBorder="1" applyAlignment="1" applyProtection="1">
      <alignment horizontal="left" vertical="center" wrapText="1" indent="1"/>
      <protection locked="0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2" fillId="3" borderId="28" xfId="0" applyNumberFormat="1" applyFont="1" applyFill="1" applyBorder="1" applyAlignment="1">
      <alignment horizontal="center"/>
    </xf>
    <xf numFmtId="0" fontId="2" fillId="3" borderId="31" xfId="0" applyNumberFormat="1" applyFont="1" applyFill="1" applyBorder="1" applyAlignment="1">
      <alignment horizontal="center"/>
    </xf>
    <xf numFmtId="0" fontId="2" fillId="3" borderId="32" xfId="0" applyNumberFormat="1" applyFont="1" applyFill="1" applyBorder="1" applyAlignment="1">
      <alignment horizontal="center"/>
    </xf>
    <xf numFmtId="0" fontId="3" fillId="2" borderId="72" xfId="0" applyNumberFormat="1" applyFont="1" applyFill="1" applyBorder="1" applyAlignment="1">
      <alignment horizontal="left"/>
    </xf>
    <xf numFmtId="0" fontId="3" fillId="2" borderId="38" xfId="0" applyNumberFormat="1" applyFont="1" applyFill="1" applyBorder="1" applyAlignment="1">
      <alignment horizontal="left"/>
    </xf>
    <xf numFmtId="0" fontId="3" fillId="2" borderId="39" xfId="0" applyNumberFormat="1" applyFont="1" applyFill="1" applyBorder="1" applyAlignment="1">
      <alignment horizontal="left"/>
    </xf>
    <xf numFmtId="0" fontId="2" fillId="3" borderId="66" xfId="0" applyNumberFormat="1" applyFont="1" applyFill="1" applyBorder="1" applyAlignment="1">
      <alignment horizontal="center"/>
    </xf>
    <xf numFmtId="0" fontId="2" fillId="3" borderId="67" xfId="0" applyNumberFormat="1" applyFont="1" applyFill="1" applyBorder="1" applyAlignment="1">
      <alignment horizontal="center"/>
    </xf>
    <xf numFmtId="0" fontId="2" fillId="3" borderId="68" xfId="0" applyNumberFormat="1" applyFont="1" applyFill="1" applyBorder="1" applyAlignment="1">
      <alignment horizontal="center"/>
    </xf>
    <xf numFmtId="0" fontId="25" fillId="13" borderId="0" xfId="2" applyFont="1" applyFill="1" applyAlignment="1">
      <alignment horizontal="center" vertical="center"/>
    </xf>
    <xf numFmtId="0" fontId="25" fillId="13" borderId="0" xfId="2" applyFont="1" applyFill="1" applyAlignment="1"/>
    <xf numFmtId="0" fontId="3" fillId="2" borderId="95" xfId="0" applyNumberFormat="1" applyFont="1" applyFill="1" applyBorder="1" applyAlignment="1">
      <alignment horizontal="left"/>
    </xf>
    <xf numFmtId="0" fontId="3" fillId="2" borderId="56" xfId="0" applyNumberFormat="1" applyFont="1" applyFill="1" applyBorder="1" applyAlignment="1">
      <alignment horizontal="left"/>
    </xf>
    <xf numFmtId="0" fontId="3" fillId="2" borderId="57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/>
    </xf>
    <xf numFmtId="49" fontId="3" fillId="2" borderId="118" xfId="0" applyNumberFormat="1" applyFont="1" applyFill="1" applyBorder="1" applyAlignment="1">
      <alignment horizontal="left"/>
    </xf>
    <xf numFmtId="49" fontId="3" fillId="2" borderId="110" xfId="0" applyNumberFormat="1" applyFont="1" applyFill="1" applyBorder="1" applyAlignment="1">
      <alignment horizontal="left"/>
    </xf>
    <xf numFmtId="49" fontId="3" fillId="2" borderId="11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0" fontId="2" fillId="3" borderId="105" xfId="0" applyNumberFormat="1" applyFont="1" applyFill="1" applyBorder="1" applyAlignment="1">
      <alignment horizontal="center"/>
    </xf>
    <xf numFmtId="0" fontId="2" fillId="3" borderId="103" xfId="0" applyNumberFormat="1" applyFont="1" applyFill="1" applyBorder="1" applyAlignment="1">
      <alignment horizontal="center"/>
    </xf>
    <xf numFmtId="0" fontId="2" fillId="3" borderId="33" xfId="0" applyNumberFormat="1" applyFont="1" applyFill="1" applyBorder="1" applyAlignment="1">
      <alignment horizontal="center"/>
    </xf>
    <xf numFmtId="0" fontId="2" fillId="3" borderId="104" xfId="0" applyNumberFormat="1" applyFont="1" applyFill="1" applyBorder="1" applyAlignment="1">
      <alignment horizontal="center"/>
    </xf>
    <xf numFmtId="49" fontId="3" fillId="2" borderId="72" xfId="0" applyNumberFormat="1" applyFont="1" applyFill="1" applyBorder="1" applyAlignment="1">
      <alignment horizontal="center"/>
    </xf>
    <xf numFmtId="0" fontId="3" fillId="2" borderId="38" xfId="0" applyNumberFormat="1" applyFont="1" applyFill="1" applyBorder="1" applyAlignment="1">
      <alignment horizontal="center"/>
    </xf>
    <xf numFmtId="3" fontId="0" fillId="0" borderId="53" xfId="0" applyNumberFormat="1" applyFont="1" applyBorder="1" applyAlignment="1">
      <alignment horizontal="left"/>
    </xf>
    <xf numFmtId="3" fontId="0" fillId="0" borderId="76" xfId="0" applyNumberFormat="1" applyFont="1" applyBorder="1" applyAlignment="1">
      <alignment horizontal="left"/>
    </xf>
    <xf numFmtId="3" fontId="0" fillId="0" borderId="122" xfId="0" applyNumberFormat="1" applyFont="1" applyBorder="1" applyAlignment="1">
      <alignment horizontal="left"/>
    </xf>
    <xf numFmtId="165" fontId="2" fillId="4" borderId="51" xfId="0" applyNumberFormat="1" applyFont="1" applyFill="1" applyBorder="1" applyAlignment="1" applyProtection="1">
      <alignment horizontal="center"/>
      <protection locked="0"/>
    </xf>
    <xf numFmtId="165" fontId="2" fillId="4" borderId="37" xfId="0" applyNumberFormat="1" applyFont="1" applyFill="1" applyBorder="1" applyAlignment="1" applyProtection="1">
      <alignment horizontal="center"/>
      <protection locked="0"/>
    </xf>
    <xf numFmtId="0" fontId="2" fillId="4" borderId="55" xfId="0" applyNumberFormat="1" applyFont="1" applyFill="1" applyBorder="1" applyAlignment="1" applyProtection="1">
      <alignment horizontal="center"/>
      <protection locked="0"/>
    </xf>
    <xf numFmtId="0" fontId="2" fillId="4" borderId="36" xfId="0" applyNumberFormat="1" applyFont="1" applyFill="1" applyBorder="1" applyAlignment="1" applyProtection="1">
      <alignment horizontal="center"/>
      <protection locked="0"/>
    </xf>
    <xf numFmtId="0" fontId="2" fillId="4" borderId="37" xfId="0" applyNumberFormat="1" applyFont="1" applyFill="1" applyBorder="1" applyAlignment="1" applyProtection="1">
      <alignment horizontal="center"/>
      <protection locked="0"/>
    </xf>
    <xf numFmtId="49" fontId="3" fillId="2" borderId="71" xfId="0" applyNumberFormat="1" applyFont="1" applyFill="1" applyBorder="1" applyAlignment="1">
      <alignment horizontal="right"/>
    </xf>
    <xf numFmtId="0" fontId="3" fillId="2" borderId="61" xfId="0" applyNumberFormat="1" applyFont="1" applyFill="1" applyBorder="1" applyAlignment="1">
      <alignment horizontal="right"/>
    </xf>
    <xf numFmtId="0" fontId="3" fillId="2" borderId="62" xfId="0" applyNumberFormat="1" applyFont="1" applyFill="1" applyBorder="1" applyAlignment="1">
      <alignment horizontal="right"/>
    </xf>
    <xf numFmtId="49" fontId="2" fillId="7" borderId="55" xfId="0" applyNumberFormat="1" applyFont="1" applyFill="1" applyBorder="1" applyAlignment="1">
      <alignment horizontal="left"/>
    </xf>
    <xf numFmtId="49" fontId="2" fillId="7" borderId="36" xfId="0" applyNumberFormat="1" applyFont="1" applyFill="1" applyBorder="1" applyAlignment="1">
      <alignment horizontal="left"/>
    </xf>
    <xf numFmtId="49" fontId="2" fillId="7" borderId="37" xfId="0" applyNumberFormat="1" applyFont="1" applyFill="1" applyBorder="1" applyAlignment="1">
      <alignment horizontal="left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49" fontId="2" fillId="4" borderId="94" xfId="0" applyNumberFormat="1" applyFont="1" applyFill="1" applyBorder="1" applyAlignment="1" applyProtection="1">
      <alignment horizontal="center"/>
      <protection locked="0"/>
    </xf>
    <xf numFmtId="49" fontId="3" fillId="2" borderId="117" xfId="0" applyNumberFormat="1" applyFont="1" applyFill="1" applyBorder="1" applyAlignment="1">
      <alignment horizontal="right"/>
    </xf>
    <xf numFmtId="0" fontId="3" fillId="2" borderId="69" xfId="0" applyNumberFormat="1" applyFont="1" applyFill="1" applyBorder="1" applyAlignment="1">
      <alignment horizontal="right"/>
    </xf>
    <xf numFmtId="0" fontId="3" fillId="2" borderId="70" xfId="0" applyNumberFormat="1" applyFont="1" applyFill="1" applyBorder="1" applyAlignment="1">
      <alignment horizontal="right"/>
    </xf>
    <xf numFmtId="0" fontId="26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3" borderId="58" xfId="0" applyNumberFormat="1" applyFont="1" applyFill="1" applyBorder="1" applyAlignment="1">
      <alignment horizontal="center"/>
    </xf>
    <xf numFmtId="0" fontId="2" fillId="3" borderId="59" xfId="0" applyNumberFormat="1" applyFont="1" applyFill="1" applyBorder="1" applyAlignment="1">
      <alignment horizontal="center"/>
    </xf>
    <xf numFmtId="0" fontId="2" fillId="3" borderId="60" xfId="0" applyNumberFormat="1" applyFont="1" applyFill="1" applyBorder="1" applyAlignment="1">
      <alignment horizontal="center"/>
    </xf>
    <xf numFmtId="49" fontId="3" fillId="4" borderId="92" xfId="0" applyNumberFormat="1" applyFont="1" applyFill="1" applyBorder="1" applyAlignment="1" applyProtection="1">
      <alignment horizontal="center"/>
      <protection locked="0"/>
    </xf>
    <xf numFmtId="49" fontId="3" fillId="4" borderId="93" xfId="0" applyNumberFormat="1" applyFont="1" applyFill="1" applyBorder="1" applyAlignment="1" applyProtection="1">
      <alignment horizontal="center"/>
      <protection locked="0"/>
    </xf>
    <xf numFmtId="3" fontId="0" fillId="0" borderId="120" xfId="0" applyNumberFormat="1" applyFont="1" applyBorder="1" applyAlignment="1">
      <alignment horizontal="left"/>
    </xf>
    <xf numFmtId="3" fontId="0" fillId="0" borderId="103" xfId="0" applyNumberFormat="1" applyFont="1" applyBorder="1" applyAlignment="1">
      <alignment horizontal="left"/>
    </xf>
    <xf numFmtId="3" fontId="0" fillId="0" borderId="121" xfId="0" applyNumberFormat="1" applyFont="1" applyBorder="1" applyAlignment="1">
      <alignment horizontal="left"/>
    </xf>
    <xf numFmtId="3" fontId="0" fillId="0" borderId="51" xfId="0" applyNumberFormat="1" applyFont="1" applyBorder="1" applyAlignment="1">
      <alignment horizontal="left"/>
    </xf>
    <xf numFmtId="3" fontId="0" fillId="0" borderId="36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14" fontId="2" fillId="0" borderId="123" xfId="0" applyNumberFormat="1" applyFont="1" applyFill="1" applyBorder="1" applyAlignment="1">
      <alignment horizontal="left"/>
    </xf>
    <xf numFmtId="14" fontId="2" fillId="0" borderId="124" xfId="0" applyNumberFormat="1" applyFont="1" applyFill="1" applyBorder="1" applyAlignment="1">
      <alignment horizontal="left"/>
    </xf>
    <xf numFmtId="14" fontId="2" fillId="0" borderId="125" xfId="0" applyNumberFormat="1" applyFont="1" applyFill="1" applyBorder="1" applyAlignment="1">
      <alignment horizontal="left"/>
    </xf>
    <xf numFmtId="14" fontId="7" fillId="0" borderId="51" xfId="0" applyNumberFormat="1" applyFont="1" applyFill="1" applyBorder="1" applyAlignment="1">
      <alignment horizontal="left"/>
    </xf>
    <xf numFmtId="14" fontId="7" fillId="0" borderId="36" xfId="0" applyNumberFormat="1" applyFont="1" applyFill="1" applyBorder="1" applyAlignment="1">
      <alignment horizontal="left"/>
    </xf>
    <xf numFmtId="14" fontId="7" fillId="0" borderId="12" xfId="0" applyNumberFormat="1" applyFont="1" applyFill="1" applyBorder="1" applyAlignment="1">
      <alignment horizontal="left"/>
    </xf>
    <xf numFmtId="0" fontId="7" fillId="4" borderId="16" xfId="0" applyNumberFormat="1" applyFont="1" applyFill="1" applyBorder="1" applyAlignment="1" applyProtection="1">
      <alignment horizontal="center"/>
      <protection locked="0"/>
    </xf>
    <xf numFmtId="0" fontId="7" fillId="4" borderId="94" xfId="0" applyNumberFormat="1" applyFont="1" applyFill="1" applyBorder="1" applyAlignment="1" applyProtection="1">
      <alignment horizontal="center"/>
      <protection locked="0"/>
    </xf>
    <xf numFmtId="49" fontId="3" fillId="2" borderId="73" xfId="0" applyNumberFormat="1" applyFont="1" applyFill="1" applyBorder="1" applyAlignment="1">
      <alignment horizontal="center"/>
    </xf>
    <xf numFmtId="0" fontId="3" fillId="2" borderId="74" xfId="0" applyNumberFormat="1" applyFont="1" applyFill="1" applyBorder="1" applyAlignment="1">
      <alignment horizontal="center"/>
    </xf>
    <xf numFmtId="0" fontId="3" fillId="2" borderId="75" xfId="0" applyNumberFormat="1" applyFont="1" applyFill="1" applyBorder="1" applyAlignment="1">
      <alignment horizontal="center"/>
    </xf>
    <xf numFmtId="0" fontId="2" fillId="2" borderId="84" xfId="0" applyNumberFormat="1" applyFont="1" applyFill="1" applyBorder="1" applyAlignment="1">
      <alignment horizontal="center"/>
    </xf>
    <xf numFmtId="0" fontId="2" fillId="2" borderId="85" xfId="0" applyNumberFormat="1" applyFont="1" applyFill="1" applyBorder="1" applyAlignment="1">
      <alignment horizontal="center"/>
    </xf>
    <xf numFmtId="0" fontId="2" fillId="2" borderId="86" xfId="0" applyNumberFormat="1" applyFont="1" applyFill="1" applyBorder="1" applyAlignment="1">
      <alignment horizontal="center"/>
    </xf>
    <xf numFmtId="0" fontId="2" fillId="3" borderId="77" xfId="0" applyNumberFormat="1" applyFont="1" applyFill="1" applyBorder="1" applyAlignment="1">
      <alignment horizontal="center"/>
    </xf>
    <xf numFmtId="0" fontId="2" fillId="3" borderId="102" xfId="0" applyNumberFormat="1" applyFont="1" applyFill="1" applyBorder="1" applyAlignment="1">
      <alignment horizontal="center"/>
    </xf>
    <xf numFmtId="49" fontId="2" fillId="2" borderId="26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27" xfId="0" applyNumberFormat="1" applyFont="1" applyFill="1" applyBorder="1" applyAlignment="1">
      <alignment horizontal="left"/>
    </xf>
    <xf numFmtId="0" fontId="2" fillId="4" borderId="63" xfId="0" applyNumberFormat="1" applyFont="1" applyFill="1" applyBorder="1" applyAlignment="1" applyProtection="1">
      <alignment horizontal="center"/>
      <protection locked="0"/>
    </xf>
    <xf numFmtId="0" fontId="2" fillId="4" borderId="64" xfId="0" applyNumberFormat="1" applyFont="1" applyFill="1" applyBorder="1" applyAlignment="1" applyProtection="1">
      <alignment horizontal="center"/>
      <protection locked="0"/>
    </xf>
    <xf numFmtId="0" fontId="2" fillId="4" borderId="65" xfId="0" applyNumberFormat="1" applyFont="1" applyFill="1" applyBorder="1" applyAlignment="1" applyProtection="1">
      <alignment horizontal="center"/>
      <protection locked="0"/>
    </xf>
    <xf numFmtId="0" fontId="2" fillId="4" borderId="55" xfId="0" applyNumberFormat="1" applyFont="1" applyFill="1" applyBorder="1" applyAlignment="1" applyProtection="1">
      <alignment horizontal="center" wrapText="1"/>
      <protection locked="0"/>
    </xf>
    <xf numFmtId="0" fontId="2" fillId="4" borderId="36" xfId="0" applyNumberFormat="1" applyFont="1" applyFill="1" applyBorder="1" applyAlignment="1" applyProtection="1">
      <alignment horizontal="center" wrapText="1"/>
      <protection locked="0"/>
    </xf>
    <xf numFmtId="0" fontId="2" fillId="4" borderId="37" xfId="0" applyNumberFormat="1" applyFont="1" applyFill="1" applyBorder="1" applyAlignment="1" applyProtection="1">
      <alignment horizontal="center" wrapText="1"/>
      <protection locked="0"/>
    </xf>
    <xf numFmtId="165" fontId="2" fillId="4" borderId="80" xfId="0" applyNumberFormat="1" applyFont="1" applyFill="1" applyBorder="1" applyAlignment="1" applyProtection="1">
      <alignment horizontal="center"/>
      <protection locked="0"/>
    </xf>
    <xf numFmtId="165" fontId="2" fillId="4" borderId="101" xfId="0" applyNumberFormat="1" applyFont="1" applyFill="1" applyBorder="1" applyAlignment="1" applyProtection="1">
      <alignment horizontal="center"/>
      <protection locked="0"/>
    </xf>
    <xf numFmtId="165" fontId="2" fillId="4" borderId="16" xfId="0" applyNumberFormat="1" applyFont="1" applyFill="1" applyBorder="1" applyAlignment="1" applyProtection="1">
      <alignment horizontal="center"/>
      <protection locked="0"/>
    </xf>
    <xf numFmtId="165" fontId="2" fillId="4" borderId="53" xfId="0" applyNumberFormat="1" applyFont="1" applyFill="1" applyBorder="1" applyAlignment="1" applyProtection="1">
      <alignment horizontal="center"/>
      <protection locked="0"/>
    </xf>
    <xf numFmtId="165" fontId="2" fillId="4" borderId="54" xfId="0" applyNumberFormat="1" applyFont="1" applyFill="1" applyBorder="1" applyAlignment="1" applyProtection="1">
      <alignment horizontal="center"/>
      <protection locked="0"/>
    </xf>
    <xf numFmtId="49" fontId="3" fillId="2" borderId="81" xfId="0" applyNumberFormat="1" applyFont="1" applyFill="1" applyBorder="1" applyAlignment="1">
      <alignment horizontal="right"/>
    </xf>
    <xf numFmtId="49" fontId="3" fillId="2" borderId="82" xfId="0" applyNumberFormat="1" applyFont="1" applyFill="1" applyBorder="1" applyAlignment="1">
      <alignment horizontal="right"/>
    </xf>
    <xf numFmtId="49" fontId="3" fillId="2" borderId="83" xfId="0" applyNumberFormat="1" applyFont="1" applyFill="1" applyBorder="1" applyAlignment="1">
      <alignment horizontal="right"/>
    </xf>
    <xf numFmtId="0" fontId="2" fillId="0" borderId="55" xfId="0" applyNumberFormat="1" applyFont="1" applyFill="1" applyBorder="1" applyAlignment="1" applyProtection="1">
      <alignment horizontal="left"/>
      <protection locked="0"/>
    </xf>
    <xf numFmtId="0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37" xfId="0" applyNumberFormat="1" applyFont="1" applyFill="1" applyBorder="1" applyAlignment="1" applyProtection="1">
      <alignment horizontal="left"/>
      <protection locked="0"/>
    </xf>
    <xf numFmtId="14" fontId="2" fillId="4" borderId="53" xfId="0" applyNumberFormat="1" applyFont="1" applyFill="1" applyBorder="1" applyAlignment="1" applyProtection="1">
      <alignment horizontal="left"/>
      <protection locked="0"/>
    </xf>
    <xf numFmtId="14" fontId="2" fillId="4" borderId="76" xfId="0" applyNumberFormat="1" applyFont="1" applyFill="1" applyBorder="1" applyAlignment="1" applyProtection="1">
      <alignment horizontal="left"/>
      <protection locked="0"/>
    </xf>
    <xf numFmtId="14" fontId="2" fillId="4" borderId="122" xfId="0" applyNumberFormat="1" applyFont="1" applyFill="1" applyBorder="1" applyAlignment="1" applyProtection="1">
      <alignment horizontal="left"/>
      <protection locked="0"/>
    </xf>
    <xf numFmtId="49" fontId="3" fillId="2" borderId="91" xfId="0" applyNumberFormat="1" applyFont="1" applyFill="1" applyBorder="1" applyAlignment="1">
      <alignment horizontal="center"/>
    </xf>
    <xf numFmtId="49" fontId="3" fillId="2" borderId="124" xfId="0" applyNumberFormat="1" applyFont="1" applyFill="1" applyBorder="1" applyAlignment="1">
      <alignment horizontal="center"/>
    </xf>
    <xf numFmtId="49" fontId="3" fillId="2" borderId="126" xfId="0" applyNumberFormat="1" applyFont="1" applyFill="1" applyBorder="1" applyAlignment="1">
      <alignment horizontal="center"/>
    </xf>
    <xf numFmtId="49" fontId="3" fillId="2" borderId="51" xfId="0" applyNumberFormat="1" applyFont="1" applyFill="1" applyBorder="1" applyAlignment="1">
      <alignment horizontal="center" wrapText="1"/>
    </xf>
    <xf numFmtId="49" fontId="3" fillId="2" borderId="37" xfId="0" applyNumberFormat="1" applyFont="1" applyFill="1" applyBorder="1" applyAlignment="1">
      <alignment horizontal="center" wrapText="1"/>
    </xf>
    <xf numFmtId="49" fontId="2" fillId="2" borderId="76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center"/>
    </xf>
    <xf numFmtId="49" fontId="2" fillId="2" borderId="54" xfId="0" applyNumberFormat="1" applyFont="1" applyFill="1" applyBorder="1" applyAlignment="1">
      <alignment horizontal="center"/>
    </xf>
    <xf numFmtId="49" fontId="2" fillId="2" borderId="106" xfId="0" applyNumberFormat="1" applyFont="1" applyFill="1" applyBorder="1" applyAlignment="1">
      <alignment horizontal="center"/>
    </xf>
    <xf numFmtId="49" fontId="2" fillId="2" borderId="107" xfId="0" applyNumberFormat="1" applyFont="1" applyFill="1" applyBorder="1" applyAlignment="1">
      <alignment horizontal="center"/>
    </xf>
    <xf numFmtId="0" fontId="0" fillId="2" borderId="108" xfId="0" applyNumberFormat="1" applyFont="1" applyFill="1" applyBorder="1" applyAlignment="1">
      <alignment horizontal="center"/>
    </xf>
    <xf numFmtId="0" fontId="0" fillId="2" borderId="109" xfId="0" applyNumberFormat="1" applyFont="1" applyFill="1" applyBorder="1" applyAlignment="1">
      <alignment horizontal="center"/>
    </xf>
    <xf numFmtId="0" fontId="2" fillId="0" borderId="97" xfId="0" applyNumberFormat="1" applyFont="1" applyFill="1" applyBorder="1" applyAlignment="1" applyProtection="1">
      <alignment horizontal="center"/>
      <protection locked="0"/>
    </xf>
    <xf numFmtId="0" fontId="2" fillId="0" borderId="98" xfId="0" applyNumberFormat="1" applyFont="1" applyFill="1" applyBorder="1" applyAlignment="1" applyProtection="1">
      <alignment horizontal="center"/>
      <protection locked="0"/>
    </xf>
    <xf numFmtId="0" fontId="2" fillId="0" borderId="99" xfId="0" applyNumberFormat="1" applyFont="1" applyFill="1" applyBorder="1" applyAlignment="1" applyProtection="1">
      <alignment horizontal="center"/>
      <protection locked="0"/>
    </xf>
    <xf numFmtId="49" fontId="3" fillId="2" borderId="81" xfId="0" applyNumberFormat="1" applyFont="1" applyFill="1" applyBorder="1" applyAlignment="1">
      <alignment horizontal="center"/>
    </xf>
    <xf numFmtId="49" fontId="3" fillId="2" borderId="82" xfId="0" applyNumberFormat="1" applyFont="1" applyFill="1" applyBorder="1" applyAlignment="1">
      <alignment horizontal="center"/>
    </xf>
    <xf numFmtId="49" fontId="3" fillId="2" borderId="100" xfId="0" applyNumberFormat="1" applyFont="1" applyFill="1" applyBorder="1" applyAlignment="1">
      <alignment horizontal="center"/>
    </xf>
    <xf numFmtId="49" fontId="3" fillId="2" borderId="83" xfId="0" applyNumberFormat="1" applyFont="1" applyFill="1" applyBorder="1" applyAlignment="1">
      <alignment horizontal="center"/>
    </xf>
    <xf numFmtId="49" fontId="0" fillId="0" borderId="53" xfId="0" applyNumberFormat="1" applyFont="1" applyBorder="1" applyAlignment="1">
      <alignment horizontal="center"/>
    </xf>
    <xf numFmtId="49" fontId="0" fillId="0" borderId="76" xfId="0" applyNumberFormat="1" applyFont="1" applyBorder="1" applyAlignment="1">
      <alignment horizontal="center"/>
    </xf>
    <xf numFmtId="49" fontId="0" fillId="0" borderId="54" xfId="0" applyNumberFormat="1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53" xfId="0" applyNumberFormat="1" applyBorder="1" applyAlignment="1">
      <alignment horizontal="center" wrapText="1"/>
    </xf>
    <xf numFmtId="49" fontId="0" fillId="0" borderId="76" xfId="0" applyNumberFormat="1" applyBorder="1" applyAlignment="1">
      <alignment horizontal="center" wrapText="1"/>
    </xf>
    <xf numFmtId="49" fontId="0" fillId="0" borderId="54" xfId="0" applyNumberFormat="1" applyBorder="1" applyAlignment="1">
      <alignment horizontal="center" wrapText="1"/>
    </xf>
    <xf numFmtId="14" fontId="0" fillId="0" borderId="53" xfId="0" applyNumberFormat="1" applyFont="1" applyBorder="1" applyAlignment="1">
      <alignment horizontal="center"/>
    </xf>
    <xf numFmtId="14" fontId="0" fillId="0" borderId="76" xfId="0" applyNumberFormat="1" applyFont="1" applyBorder="1" applyAlignment="1">
      <alignment horizontal="center"/>
    </xf>
    <xf numFmtId="14" fontId="0" fillId="0" borderId="54" xfId="0" applyNumberFormat="1" applyFont="1" applyBorder="1" applyAlignment="1">
      <alignment horizontal="center"/>
    </xf>
    <xf numFmtId="0" fontId="20" fillId="0" borderId="16" xfId="0" applyFont="1" applyBorder="1" applyAlignment="1">
      <alignment horizontal="right"/>
    </xf>
    <xf numFmtId="0" fontId="14" fillId="8" borderId="16" xfId="1" applyFont="1" applyFill="1" applyBorder="1" applyAlignment="1" applyProtection="1">
      <alignment horizontal="center"/>
      <protection locked="0"/>
    </xf>
    <xf numFmtId="0" fontId="24" fillId="0" borderId="33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49" fontId="0" fillId="0" borderId="77" xfId="0" applyNumberFormat="1" applyFont="1" applyBorder="1" applyAlignment="1">
      <alignment horizontal="center"/>
    </xf>
    <xf numFmtId="49" fontId="0" fillId="0" borderId="78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2" fillId="0" borderId="23" xfId="0" applyNumberFormat="1" applyFont="1" applyFill="1" applyBorder="1" applyAlignment="1" applyProtection="1">
      <alignment horizontal="left"/>
    </xf>
  </cellXfs>
  <cellStyles count="5">
    <cellStyle name="20% - Accent3" xfId="1" builtinId="38"/>
    <cellStyle name="Hyperlink" xfId="2" builtinId="8"/>
    <cellStyle name="Normal" xfId="0" builtinId="0"/>
    <cellStyle name="Normal 19" xfId="3" xr:uid="{00000000-0005-0000-0000-000003000000}"/>
    <cellStyle name="Percent 9" xfId="4" xr:uid="{00000000-0005-0000-0000-000004000000}"/>
  </cellStyles>
  <dxfs count="1"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CCFFCC"/>
      <rgbColor rgb="00FFCC00"/>
      <rgbColor rgb="001FB714"/>
      <rgbColor rgb="00C0C0C0"/>
      <rgbColor rgb="00515151"/>
      <rgbColor rgb="00FF0000"/>
      <rgbColor rgb="00DD08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showGridLines="0" tabSelected="1" topLeftCell="A12" zoomScale="115" zoomScaleNormal="115" workbookViewId="0">
      <selection activeCell="F35" sqref="F35:I35"/>
    </sheetView>
  </sheetViews>
  <sheetFormatPr defaultColWidth="8.77734375" defaultRowHeight="15" customHeight="1" x14ac:dyDescent="0.3"/>
  <cols>
    <col min="1" max="1" width="27.77734375" style="1" customWidth="1"/>
    <col min="2" max="2" width="9.77734375" style="1" customWidth="1"/>
    <col min="3" max="3" width="9.21875" style="1" customWidth="1"/>
    <col min="4" max="4" width="12.5546875" style="1" customWidth="1"/>
    <col min="5" max="5" width="1.21875" style="1" customWidth="1"/>
    <col min="6" max="6" width="20.44140625" style="1" customWidth="1"/>
    <col min="7" max="7" width="10.21875" style="1" bestFit="1" customWidth="1"/>
    <col min="8" max="8" width="7" style="1" customWidth="1"/>
    <col min="9" max="9" width="3.77734375" style="1" customWidth="1"/>
    <col min="10" max="10" width="14.44140625" style="1" customWidth="1"/>
    <col min="11" max="16384" width="8.77734375" style="1"/>
  </cols>
  <sheetData>
    <row r="1" spans="1:10" ht="16.2" thickBot="1" x14ac:dyDescent="0.35">
      <c r="A1" s="244" t="s">
        <v>241</v>
      </c>
      <c r="B1" s="245"/>
      <c r="C1" s="245"/>
      <c r="D1" s="245"/>
      <c r="E1" s="246"/>
      <c r="F1" s="245"/>
      <c r="G1" s="245"/>
      <c r="H1" s="245"/>
      <c r="I1" s="245"/>
      <c r="J1" s="245"/>
    </row>
    <row r="2" spans="1:10" ht="14.1" customHeight="1" x14ac:dyDescent="0.3">
      <c r="A2" s="158" t="s">
        <v>43</v>
      </c>
      <c r="B2" s="250"/>
      <c r="C2" s="250"/>
      <c r="D2" s="251"/>
      <c r="E2" s="25"/>
      <c r="F2" s="154" t="s">
        <v>26</v>
      </c>
      <c r="G2" s="258">
        <f>BACKDATER!B5-60</f>
        <v>-60</v>
      </c>
      <c r="H2" s="259"/>
      <c r="I2" s="259"/>
      <c r="J2" s="260"/>
    </row>
    <row r="3" spans="1:10" ht="14.1" customHeight="1" x14ac:dyDescent="0.3">
      <c r="A3" s="159" t="s">
        <v>99</v>
      </c>
      <c r="B3" s="239"/>
      <c r="C3" s="239"/>
      <c r="D3" s="240"/>
      <c r="E3" s="25"/>
      <c r="F3" s="23" t="s">
        <v>27</v>
      </c>
      <c r="G3" s="255">
        <f>B18*0.25</f>
        <v>0</v>
      </c>
      <c r="H3" s="256"/>
      <c r="I3" s="256"/>
      <c r="J3" s="257"/>
    </row>
    <row r="4" spans="1:10" ht="14.1" customHeight="1" x14ac:dyDescent="0.3">
      <c r="A4" s="160" t="s">
        <v>100</v>
      </c>
      <c r="B4" s="294"/>
      <c r="C4" s="295"/>
      <c r="D4" s="296"/>
      <c r="E4" s="25"/>
      <c r="F4" s="22" t="s">
        <v>28</v>
      </c>
      <c r="G4" s="261">
        <f>BACKDATER!B5-30</f>
        <v>-30</v>
      </c>
      <c r="H4" s="262"/>
      <c r="I4" s="262"/>
      <c r="J4" s="263"/>
    </row>
    <row r="5" spans="1:10" ht="14.1" customHeight="1" x14ac:dyDescent="0.3">
      <c r="A5" s="160" t="s">
        <v>101</v>
      </c>
      <c r="B5" s="239"/>
      <c r="C5" s="239"/>
      <c r="D5" s="240"/>
      <c r="E5" s="25"/>
      <c r="F5" s="23" t="s">
        <v>29</v>
      </c>
      <c r="G5" s="252">
        <f>B18*0.5</f>
        <v>0</v>
      </c>
      <c r="H5" s="253"/>
      <c r="I5" s="253"/>
      <c r="J5" s="254"/>
    </row>
    <row r="6" spans="1:10" ht="14.1" customHeight="1" x14ac:dyDescent="0.3">
      <c r="A6" s="160" t="s">
        <v>49</v>
      </c>
      <c r="B6" s="239"/>
      <c r="C6" s="239"/>
      <c r="D6" s="240"/>
      <c r="E6" s="25"/>
      <c r="F6" s="153" t="s">
        <v>37</v>
      </c>
      <c r="G6" s="225">
        <f>B18*0.85</f>
        <v>0</v>
      </c>
      <c r="H6" s="226"/>
      <c r="I6" s="226"/>
      <c r="J6" s="227"/>
    </row>
    <row r="7" spans="1:10" ht="14.1" customHeight="1" x14ac:dyDescent="0.3">
      <c r="A7" s="160" t="s">
        <v>24</v>
      </c>
      <c r="B7" s="239"/>
      <c r="C7" s="239"/>
      <c r="D7" s="240"/>
      <c r="E7" s="25"/>
      <c r="F7" s="98" t="s">
        <v>1</v>
      </c>
      <c r="G7" s="99" t="s">
        <v>102</v>
      </c>
      <c r="H7" s="152"/>
      <c r="I7" s="102" t="s">
        <v>103</v>
      </c>
      <c r="J7" s="155"/>
    </row>
    <row r="8" spans="1:10" ht="14.1" customHeight="1" thickBot="1" x14ac:dyDescent="0.35">
      <c r="A8" s="160" t="s">
        <v>0</v>
      </c>
      <c r="B8" s="264"/>
      <c r="C8" s="264"/>
      <c r="D8" s="265"/>
      <c r="E8" s="25"/>
      <c r="F8" s="100" t="s">
        <v>2</v>
      </c>
      <c r="G8" s="101" t="s">
        <v>102</v>
      </c>
      <c r="H8" s="156"/>
      <c r="I8" s="103" t="s">
        <v>103</v>
      </c>
      <c r="J8" s="157"/>
    </row>
    <row r="9" spans="1:10" ht="14.55" customHeight="1" thickBot="1" x14ac:dyDescent="0.35">
      <c r="A9" s="161"/>
      <c r="B9" s="162"/>
      <c r="C9" s="162"/>
      <c r="D9" s="163"/>
      <c r="E9" s="26"/>
    </row>
    <row r="10" spans="1:10" ht="14.55" customHeight="1" x14ac:dyDescent="0.3">
      <c r="A10" s="266" t="s">
        <v>3</v>
      </c>
      <c r="B10" s="267"/>
      <c r="C10" s="268"/>
      <c r="D10" s="10" t="s">
        <v>4</v>
      </c>
      <c r="E10" s="218"/>
      <c r="F10" s="297" t="s">
        <v>5</v>
      </c>
      <c r="G10" s="298"/>
      <c r="H10" s="298"/>
      <c r="I10" s="299"/>
      <c r="J10" s="10" t="s">
        <v>6</v>
      </c>
    </row>
    <row r="11" spans="1:10" ht="25.5" customHeight="1" x14ac:dyDescent="0.3">
      <c r="A11" s="184" t="s">
        <v>38</v>
      </c>
      <c r="B11" s="29" t="s">
        <v>30</v>
      </c>
      <c r="C11" s="30" t="s">
        <v>7</v>
      </c>
      <c r="D11" s="28"/>
      <c r="E11" s="218"/>
      <c r="F11" s="31" t="s">
        <v>38</v>
      </c>
      <c r="G11" s="32" t="s">
        <v>25</v>
      </c>
      <c r="H11" s="300" t="s">
        <v>7</v>
      </c>
      <c r="I11" s="301"/>
      <c r="J11" s="11"/>
    </row>
    <row r="12" spans="1:10" ht="14.1" customHeight="1" x14ac:dyDescent="0.3">
      <c r="A12" s="170" t="s">
        <v>40</v>
      </c>
      <c r="B12" s="94"/>
      <c r="C12" s="95">
        <v>0</v>
      </c>
      <c r="D12" s="11">
        <f t="shared" ref="D12:D17" si="0">SUM(B12*C12)</f>
        <v>0</v>
      </c>
      <c r="E12" s="218"/>
      <c r="F12" s="338" t="s">
        <v>40</v>
      </c>
      <c r="G12" s="94"/>
      <c r="H12" s="228">
        <v>0</v>
      </c>
      <c r="I12" s="229"/>
      <c r="J12" s="11">
        <f t="shared" ref="J12:J17" si="1">SUM(G12*H12)</f>
        <v>0</v>
      </c>
    </row>
    <row r="13" spans="1:10" ht="14.1" customHeight="1" x14ac:dyDescent="0.3">
      <c r="A13" s="170" t="s">
        <v>41</v>
      </c>
      <c r="B13" s="94"/>
      <c r="C13" s="95">
        <v>0</v>
      </c>
      <c r="D13" s="11">
        <f t="shared" si="0"/>
        <v>0</v>
      </c>
      <c r="E13" s="218"/>
      <c r="F13" s="338" t="s">
        <v>41</v>
      </c>
      <c r="G13" s="94"/>
      <c r="H13" s="228">
        <v>0</v>
      </c>
      <c r="I13" s="229"/>
      <c r="J13" s="11">
        <f t="shared" si="1"/>
        <v>0</v>
      </c>
    </row>
    <row r="14" spans="1:10" ht="14.1" customHeight="1" x14ac:dyDescent="0.3">
      <c r="A14" s="170" t="s">
        <v>42</v>
      </c>
      <c r="B14" s="94"/>
      <c r="C14" s="95">
        <v>0</v>
      </c>
      <c r="D14" s="11">
        <f t="shared" si="0"/>
        <v>0</v>
      </c>
      <c r="E14" s="218"/>
      <c r="F14" s="338" t="s">
        <v>42</v>
      </c>
      <c r="G14" s="94"/>
      <c r="H14" s="228">
        <v>0</v>
      </c>
      <c r="I14" s="229"/>
      <c r="J14" s="11">
        <f t="shared" si="1"/>
        <v>0</v>
      </c>
    </row>
    <row r="15" spans="1:10" ht="14.1" customHeight="1" x14ac:dyDescent="0.3">
      <c r="A15" s="170" t="s">
        <v>240</v>
      </c>
      <c r="B15" s="94"/>
      <c r="C15" s="95">
        <v>0</v>
      </c>
      <c r="D15" s="11">
        <f t="shared" si="0"/>
        <v>0</v>
      </c>
      <c r="E15" s="218"/>
      <c r="F15" s="338" t="s">
        <v>255</v>
      </c>
      <c r="G15" s="94"/>
      <c r="H15" s="228">
        <v>0</v>
      </c>
      <c r="I15" s="229"/>
      <c r="J15" s="11">
        <f t="shared" si="1"/>
        <v>0</v>
      </c>
    </row>
    <row r="16" spans="1:10" ht="14.1" customHeight="1" x14ac:dyDescent="0.3">
      <c r="A16" s="171"/>
      <c r="B16" s="94"/>
      <c r="C16" s="95">
        <v>0</v>
      </c>
      <c r="D16" s="11">
        <f t="shared" si="0"/>
        <v>0</v>
      </c>
      <c r="E16" s="218"/>
      <c r="F16" s="96"/>
      <c r="G16" s="94"/>
      <c r="H16" s="228">
        <v>0</v>
      </c>
      <c r="I16" s="229"/>
      <c r="J16" s="11">
        <f t="shared" si="1"/>
        <v>0</v>
      </c>
    </row>
    <row r="17" spans="1:10" ht="14.55" customHeight="1" thickBot="1" x14ac:dyDescent="0.35">
      <c r="A17" s="171"/>
      <c r="B17" s="94"/>
      <c r="C17" s="95">
        <v>0</v>
      </c>
      <c r="D17" s="12">
        <f t="shared" si="0"/>
        <v>0</v>
      </c>
      <c r="E17" s="218"/>
      <c r="F17" s="96"/>
      <c r="G17" s="94"/>
      <c r="H17" s="283">
        <v>0</v>
      </c>
      <c r="I17" s="284"/>
      <c r="J17" s="12">
        <f t="shared" si="1"/>
        <v>0</v>
      </c>
    </row>
    <row r="18" spans="1:10" ht="15" customHeight="1" thickBot="1" x14ac:dyDescent="0.35">
      <c r="A18" s="172" t="s">
        <v>8</v>
      </c>
      <c r="B18" s="2">
        <f>SUM(B12:B17)</f>
        <v>0</v>
      </c>
      <c r="C18" s="3"/>
      <c r="D18" s="13">
        <f>SUM(D12:D17)</f>
        <v>0</v>
      </c>
      <c r="E18" s="218"/>
      <c r="F18" s="34" t="s">
        <v>39</v>
      </c>
      <c r="G18" s="104">
        <f>SUM(G12:G17)</f>
        <v>0</v>
      </c>
      <c r="H18" s="272"/>
      <c r="I18" s="273"/>
      <c r="J18" s="105">
        <f>SUM(J12:J17)</f>
        <v>0</v>
      </c>
    </row>
    <row r="19" spans="1:10" ht="15.75" customHeight="1" x14ac:dyDescent="0.3">
      <c r="A19" s="219"/>
      <c r="B19" s="220"/>
      <c r="C19" s="221"/>
      <c r="D19" s="222"/>
      <c r="E19" s="218"/>
      <c r="F19" s="219"/>
      <c r="G19" s="220"/>
      <c r="H19" s="221"/>
      <c r="I19" s="221"/>
      <c r="J19" s="222"/>
    </row>
    <row r="20" spans="1:10" ht="15" customHeight="1" x14ac:dyDescent="0.3">
      <c r="A20" s="274" t="s">
        <v>245</v>
      </c>
      <c r="B20" s="275"/>
      <c r="C20" s="275"/>
      <c r="D20" s="276"/>
      <c r="E20" s="218"/>
      <c r="F20" s="274" t="s">
        <v>9</v>
      </c>
      <c r="G20" s="275"/>
      <c r="H20" s="275"/>
      <c r="I20" s="275"/>
      <c r="J20" s="276"/>
    </row>
    <row r="21" spans="1:10" ht="14.1" customHeight="1" x14ac:dyDescent="0.3">
      <c r="A21" s="173"/>
      <c r="B21" s="82"/>
      <c r="C21" s="83">
        <v>0</v>
      </c>
      <c r="D21" s="14">
        <f>SUM(B21*C21)</f>
        <v>0</v>
      </c>
      <c r="E21" s="218"/>
      <c r="F21" s="88"/>
      <c r="G21" s="89"/>
      <c r="H21" s="285">
        <v>0</v>
      </c>
      <c r="I21" s="285"/>
      <c r="J21" s="14">
        <f>SUM(G21*H21)</f>
        <v>0</v>
      </c>
    </row>
    <row r="22" spans="1:10" ht="14.55" customHeight="1" x14ac:dyDescent="0.3">
      <c r="A22" s="174"/>
      <c r="B22" s="84"/>
      <c r="C22" s="85">
        <v>0</v>
      </c>
      <c r="D22" s="14">
        <f>SUM(B22*C22)</f>
        <v>0</v>
      </c>
      <c r="E22" s="218"/>
      <c r="F22" s="90"/>
      <c r="G22" s="91"/>
      <c r="H22" s="285">
        <v>0</v>
      </c>
      <c r="I22" s="285"/>
      <c r="J22" s="14">
        <f>SUM(G22*H22)</f>
        <v>0</v>
      </c>
    </row>
    <row r="23" spans="1:10" ht="15" customHeight="1" x14ac:dyDescent="0.3">
      <c r="A23" s="175"/>
      <c r="B23" s="86"/>
      <c r="C23" s="87">
        <v>0</v>
      </c>
      <c r="D23" s="14">
        <f>SUM(B23*C23)</f>
        <v>0</v>
      </c>
      <c r="E23" s="218"/>
      <c r="F23" s="92"/>
      <c r="G23" s="93"/>
      <c r="H23" s="286">
        <v>0</v>
      </c>
      <c r="I23" s="287"/>
      <c r="J23" s="14">
        <f>SUM(G23*H23)</f>
        <v>0</v>
      </c>
    </row>
    <row r="24" spans="1:10" ht="15.6" customHeight="1" thickBot="1" x14ac:dyDescent="0.35">
      <c r="A24" s="176" t="s">
        <v>10</v>
      </c>
      <c r="B24" s="4"/>
      <c r="C24" s="5"/>
      <c r="D24" s="27">
        <f>SUM(D21:D23)</f>
        <v>0</v>
      </c>
      <c r="E24" s="218"/>
      <c r="F24" s="269"/>
      <c r="G24" s="270"/>
      <c r="H24" s="270"/>
      <c r="I24" s="271"/>
      <c r="J24" s="27">
        <f>SUM(J21:J22)</f>
        <v>0</v>
      </c>
    </row>
    <row r="25" spans="1:10" ht="16.05" customHeight="1" thickTop="1" thickBot="1" x14ac:dyDescent="0.35">
      <c r="A25" s="233" t="s">
        <v>11</v>
      </c>
      <c r="B25" s="234"/>
      <c r="C25" s="235"/>
      <c r="D25" s="16">
        <f>SUM(D18+D24)</f>
        <v>0</v>
      </c>
      <c r="E25" s="218"/>
      <c r="F25" s="288" t="s">
        <v>12</v>
      </c>
      <c r="G25" s="289"/>
      <c r="H25" s="289"/>
      <c r="I25" s="290"/>
      <c r="J25" s="16">
        <f>SUM(J18+J24)</f>
        <v>0</v>
      </c>
    </row>
    <row r="26" spans="1:10" ht="18.75" customHeight="1" x14ac:dyDescent="0.3">
      <c r="A26" s="247"/>
      <c r="B26" s="248"/>
      <c r="C26" s="248"/>
      <c r="D26" s="249"/>
      <c r="E26" s="218"/>
      <c r="F26" s="247"/>
      <c r="G26" s="248"/>
      <c r="H26" s="248"/>
      <c r="I26" s="248"/>
      <c r="J26" s="249"/>
    </row>
    <row r="27" spans="1:10" ht="14.1" customHeight="1" x14ac:dyDescent="0.3">
      <c r="A27" s="223" t="s">
        <v>13</v>
      </c>
      <c r="B27" s="224"/>
      <c r="C27" s="224"/>
      <c r="D27" s="15"/>
      <c r="E27" s="218"/>
      <c r="F27" s="223" t="s">
        <v>14</v>
      </c>
      <c r="G27" s="224"/>
      <c r="H27" s="224"/>
      <c r="I27" s="97"/>
      <c r="J27" s="15"/>
    </row>
    <row r="28" spans="1:10" ht="14.1" customHeight="1" x14ac:dyDescent="0.3">
      <c r="A28" s="236" t="s">
        <v>15</v>
      </c>
      <c r="B28" s="237"/>
      <c r="C28" s="238"/>
      <c r="D28" s="177">
        <v>0</v>
      </c>
      <c r="E28" s="218"/>
      <c r="F28" s="280"/>
      <c r="G28" s="281"/>
      <c r="H28" s="281"/>
      <c r="I28" s="282"/>
      <c r="J28" s="95">
        <v>0</v>
      </c>
    </row>
    <row r="29" spans="1:10" ht="14.1" customHeight="1" x14ac:dyDescent="0.3">
      <c r="A29" s="178" t="s">
        <v>16</v>
      </c>
      <c r="B29" s="69"/>
      <c r="C29" s="70"/>
      <c r="D29" s="177">
        <v>0</v>
      </c>
      <c r="E29" s="218"/>
      <c r="F29" s="230"/>
      <c r="G29" s="231"/>
      <c r="H29" s="231"/>
      <c r="I29" s="232"/>
      <c r="J29" s="95">
        <v>0</v>
      </c>
    </row>
    <row r="30" spans="1:10" ht="14.1" customHeight="1" x14ac:dyDescent="0.3">
      <c r="A30" s="178" t="s">
        <v>17</v>
      </c>
      <c r="B30" s="69"/>
      <c r="C30" s="70"/>
      <c r="D30" s="177">
        <v>0</v>
      </c>
      <c r="E30" s="218"/>
      <c r="F30" s="230"/>
      <c r="G30" s="231"/>
      <c r="H30" s="231"/>
      <c r="I30" s="232"/>
      <c r="J30" s="95">
        <v>0</v>
      </c>
    </row>
    <row r="31" spans="1:10" ht="14.1" customHeight="1" x14ac:dyDescent="0.3">
      <c r="A31" s="179" t="s">
        <v>44</v>
      </c>
      <c r="B31" s="71"/>
      <c r="C31" s="72"/>
      <c r="D31" s="177">
        <v>0</v>
      </c>
      <c r="E31" s="218"/>
      <c r="F31" s="230"/>
      <c r="G31" s="231"/>
      <c r="H31" s="231"/>
      <c r="I31" s="232"/>
      <c r="J31" s="95">
        <v>0</v>
      </c>
    </row>
    <row r="32" spans="1:10" ht="14.1" customHeight="1" x14ac:dyDescent="0.3">
      <c r="A32" s="178" t="s">
        <v>46</v>
      </c>
      <c r="B32" s="69"/>
      <c r="C32" s="70"/>
      <c r="D32" s="177">
        <v>0</v>
      </c>
      <c r="E32" s="218"/>
      <c r="F32" s="230"/>
      <c r="G32" s="231"/>
      <c r="H32" s="231"/>
      <c r="I32" s="232"/>
      <c r="J32" s="95">
        <v>0</v>
      </c>
    </row>
    <row r="33" spans="1:12" ht="14.1" customHeight="1" x14ac:dyDescent="0.3">
      <c r="A33" s="178" t="s">
        <v>18</v>
      </c>
      <c r="B33" s="69"/>
      <c r="C33" s="70"/>
      <c r="D33" s="177">
        <v>0</v>
      </c>
      <c r="E33" s="218"/>
      <c r="F33" s="230"/>
      <c r="G33" s="231"/>
      <c r="H33" s="231"/>
      <c r="I33" s="232"/>
      <c r="J33" s="95">
        <v>0</v>
      </c>
    </row>
    <row r="34" spans="1:12" ht="14.1" customHeight="1" x14ac:dyDescent="0.3">
      <c r="A34" s="178" t="s">
        <v>19</v>
      </c>
      <c r="B34" s="69"/>
      <c r="C34" s="70"/>
      <c r="D34" s="177">
        <v>0</v>
      </c>
      <c r="E34" s="218"/>
      <c r="F34" s="230"/>
      <c r="G34" s="231"/>
      <c r="H34" s="231"/>
      <c r="I34" s="232"/>
      <c r="J34" s="95">
        <v>0</v>
      </c>
    </row>
    <row r="35" spans="1:12" ht="14.1" customHeight="1" x14ac:dyDescent="0.3">
      <c r="A35" s="236" t="s">
        <v>47</v>
      </c>
      <c r="B35" s="237"/>
      <c r="C35" s="238"/>
      <c r="D35" s="180">
        <f>B12*20</f>
        <v>0</v>
      </c>
      <c r="E35" s="218"/>
      <c r="F35" s="291" t="s">
        <v>253</v>
      </c>
      <c r="G35" s="292"/>
      <c r="H35" s="292"/>
      <c r="I35" s="293"/>
      <c r="J35" s="180">
        <f>G12*20</f>
        <v>0</v>
      </c>
    </row>
    <row r="36" spans="1:12" ht="14.1" customHeight="1" x14ac:dyDescent="0.3">
      <c r="A36" s="236" t="s">
        <v>48</v>
      </c>
      <c r="B36" s="237"/>
      <c r="C36" s="238"/>
      <c r="D36" s="181">
        <f>B13*15</f>
        <v>0</v>
      </c>
      <c r="E36" s="218"/>
      <c r="F36" s="291" t="s">
        <v>254</v>
      </c>
      <c r="G36" s="292"/>
      <c r="H36" s="292"/>
      <c r="I36" s="293"/>
      <c r="J36" s="181">
        <f>G13*15</f>
        <v>0</v>
      </c>
    </row>
    <row r="37" spans="1:12" ht="14.1" customHeight="1" x14ac:dyDescent="0.3">
      <c r="A37" s="178" t="s">
        <v>20</v>
      </c>
      <c r="B37" s="69"/>
      <c r="C37" s="70"/>
      <c r="D37" s="177">
        <v>0</v>
      </c>
      <c r="E37" s="218"/>
      <c r="F37" s="230"/>
      <c r="G37" s="231"/>
      <c r="H37" s="231"/>
      <c r="I37" s="232"/>
      <c r="J37" s="95">
        <v>0</v>
      </c>
    </row>
    <row r="38" spans="1:12" ht="15" customHeight="1" x14ac:dyDescent="0.3">
      <c r="A38" s="236" t="s">
        <v>96</v>
      </c>
      <c r="B38" s="237"/>
      <c r="C38" s="238"/>
      <c r="D38" s="177">
        <v>0</v>
      </c>
      <c r="E38" s="218"/>
      <c r="F38" s="230"/>
      <c r="G38" s="231"/>
      <c r="H38" s="231"/>
      <c r="I38" s="232"/>
      <c r="J38" s="95">
        <v>0</v>
      </c>
    </row>
    <row r="39" spans="1:12" ht="14.55" customHeight="1" thickBot="1" x14ac:dyDescent="0.35">
      <c r="A39" s="201" t="s">
        <v>242</v>
      </c>
      <c r="B39" s="202"/>
      <c r="C39" s="203"/>
      <c r="D39" s="11">
        <f>SUM((D28+D29+D30+D31+D32+D33+D34+D35+D36+D37+D38)*0.1)</f>
        <v>0</v>
      </c>
      <c r="E39" s="218"/>
      <c r="F39" s="277"/>
      <c r="G39" s="278"/>
      <c r="H39" s="278"/>
      <c r="I39" s="279"/>
      <c r="J39" s="95">
        <v>0</v>
      </c>
    </row>
    <row r="40" spans="1:12" ht="15.6" customHeight="1" thickBot="1" x14ac:dyDescent="0.35">
      <c r="A40" s="209" t="s">
        <v>244</v>
      </c>
      <c r="B40" s="210"/>
      <c r="C40" s="211"/>
      <c r="D40" s="182">
        <f>D25*0.1</f>
        <v>0</v>
      </c>
      <c r="E40" s="218"/>
      <c r="F40" s="309" t="s">
        <v>243</v>
      </c>
      <c r="G40" s="310"/>
      <c r="H40" s="310"/>
      <c r="I40" s="311"/>
      <c r="J40" s="33">
        <f>D40</f>
        <v>0</v>
      </c>
    </row>
    <row r="41" spans="1:12" ht="16.05" customHeight="1" thickTop="1" thickBot="1" x14ac:dyDescent="0.35">
      <c r="A41" s="241" t="s">
        <v>21</v>
      </c>
      <c r="B41" s="242"/>
      <c r="C41" s="243"/>
      <c r="D41" s="16">
        <f>SUM(D28:D40)</f>
        <v>0</v>
      </c>
      <c r="E41" s="218"/>
      <c r="F41" s="312" t="s">
        <v>22</v>
      </c>
      <c r="G41" s="313"/>
      <c r="H41" s="313"/>
      <c r="I41" s="315"/>
      <c r="J41" s="16">
        <f>SUM(J28:J40)</f>
        <v>0</v>
      </c>
    </row>
    <row r="42" spans="1:12" ht="16.5" customHeight="1" thickBot="1" x14ac:dyDescent="0.35">
      <c r="A42" s="198"/>
      <c r="B42" s="199"/>
      <c r="C42" s="199"/>
      <c r="D42" s="200"/>
      <c r="E42" s="218"/>
      <c r="F42" s="204"/>
      <c r="G42" s="205"/>
      <c r="H42" s="205"/>
      <c r="I42" s="205"/>
      <c r="J42" s="206"/>
    </row>
    <row r="43" spans="1:12" ht="16.05" customHeight="1" thickTop="1" thickBot="1" x14ac:dyDescent="0.35">
      <c r="A43" s="214" t="s">
        <v>251</v>
      </c>
      <c r="B43" s="215"/>
      <c r="C43" s="216"/>
      <c r="D43" s="183">
        <f>D25-D41</f>
        <v>0</v>
      </c>
      <c r="E43" s="218"/>
      <c r="F43" s="312" t="s">
        <v>23</v>
      </c>
      <c r="G43" s="313"/>
      <c r="H43" s="313"/>
      <c r="I43" s="314"/>
      <c r="J43" s="24">
        <f>J25-J41</f>
        <v>0</v>
      </c>
    </row>
    <row r="44" spans="1:12" ht="16.05" customHeight="1" x14ac:dyDescent="0.3">
      <c r="A44" s="6"/>
      <c r="B44" s="6"/>
      <c r="C44" s="6"/>
      <c r="D44" s="6"/>
      <c r="E44" s="20"/>
      <c r="F44" s="6"/>
      <c r="G44" s="6"/>
      <c r="H44" s="6"/>
      <c r="I44" s="6"/>
      <c r="J44" s="6"/>
    </row>
    <row r="45" spans="1:12" ht="15" customHeight="1" x14ac:dyDescent="0.3">
      <c r="A45" s="164" t="s">
        <v>246</v>
      </c>
      <c r="B45" s="17"/>
      <c r="C45" s="17"/>
      <c r="D45" s="7"/>
      <c r="E45" s="21"/>
      <c r="F45" s="19" t="s">
        <v>36</v>
      </c>
      <c r="G45" s="7"/>
      <c r="H45" s="307"/>
      <c r="I45" s="308"/>
      <c r="J45" s="7"/>
    </row>
    <row r="46" spans="1:12" ht="15" customHeight="1" x14ac:dyDescent="0.3">
      <c r="A46" s="212" t="s">
        <v>248</v>
      </c>
      <c r="B46" s="302"/>
      <c r="C46" s="167" t="s">
        <v>32</v>
      </c>
      <c r="D46" s="165" t="s">
        <v>247</v>
      </c>
      <c r="E46" s="168"/>
      <c r="F46" s="212" t="s">
        <v>31</v>
      </c>
      <c r="G46" s="213"/>
      <c r="H46" s="303" t="s">
        <v>32</v>
      </c>
      <c r="I46" s="304"/>
      <c r="J46" s="18" t="s">
        <v>33</v>
      </c>
    </row>
    <row r="47" spans="1:12" ht="15" customHeight="1" thickBot="1" x14ac:dyDescent="0.35">
      <c r="A47" s="212" t="s">
        <v>249</v>
      </c>
      <c r="B47" s="302"/>
      <c r="C47" s="167" t="s">
        <v>32</v>
      </c>
      <c r="D47" s="165" t="s">
        <v>247</v>
      </c>
      <c r="E47" s="168"/>
      <c r="F47" s="212" t="s">
        <v>34</v>
      </c>
      <c r="G47" s="213"/>
      <c r="H47" s="303" t="s">
        <v>32</v>
      </c>
      <c r="I47" s="304"/>
      <c r="J47" s="18" t="s">
        <v>33</v>
      </c>
    </row>
    <row r="48" spans="1:12" ht="15" customHeight="1" thickBot="1" x14ac:dyDescent="0.35">
      <c r="A48" s="212" t="s">
        <v>250</v>
      </c>
      <c r="B48" s="302"/>
      <c r="C48" s="167" t="s">
        <v>32</v>
      </c>
      <c r="D48" s="166" t="s">
        <v>247</v>
      </c>
      <c r="E48" s="168"/>
      <c r="F48" s="212" t="s">
        <v>35</v>
      </c>
      <c r="G48" s="213"/>
      <c r="H48" s="305" t="s">
        <v>32</v>
      </c>
      <c r="I48" s="306"/>
      <c r="J48" s="18" t="s">
        <v>33</v>
      </c>
      <c r="L48" s="169"/>
    </row>
    <row r="49" spans="1:10" ht="15" customHeight="1" x14ac:dyDescent="0.3">
      <c r="A49" s="8"/>
      <c r="B49" s="8"/>
      <c r="C49" s="6"/>
      <c r="D49" s="8"/>
      <c r="E49" s="8"/>
      <c r="F49" s="8"/>
      <c r="G49" s="8"/>
      <c r="H49" s="8"/>
      <c r="I49" s="8"/>
      <c r="J49" s="8"/>
    </row>
    <row r="50" spans="1:10" ht="15" customHeight="1" x14ac:dyDescent="0.3">
      <c r="A50" s="217"/>
      <c r="B50" s="217"/>
      <c r="C50" s="217"/>
      <c r="D50" s="217"/>
      <c r="E50" s="217"/>
      <c r="F50" s="217"/>
      <c r="G50" s="217"/>
      <c r="H50" s="217"/>
      <c r="I50" s="217"/>
      <c r="J50" s="217"/>
    </row>
    <row r="51" spans="1:10" ht="15" customHeight="1" x14ac:dyDescent="0.3">
      <c r="A51" s="7"/>
      <c r="B51" s="196" t="s">
        <v>45</v>
      </c>
      <c r="C51" s="197"/>
      <c r="D51" s="197"/>
      <c r="E51" s="197"/>
      <c r="F51" s="197"/>
      <c r="G51" s="7"/>
      <c r="H51" s="7"/>
      <c r="I51" s="7"/>
      <c r="J51" s="7"/>
    </row>
    <row r="94" spans="1:6" ht="15" customHeight="1" x14ac:dyDescent="0.3">
      <c r="A94" s="9"/>
      <c r="B94" s="9"/>
      <c r="C94" s="9"/>
      <c r="D94" s="9"/>
      <c r="E94" s="9"/>
      <c r="F94" s="9"/>
    </row>
    <row r="95" spans="1:6" ht="15" customHeight="1" x14ac:dyDescent="0.4">
      <c r="A95" s="207"/>
      <c r="B95" s="208"/>
      <c r="C95" s="208"/>
      <c r="D95" s="208"/>
      <c r="E95" s="208"/>
      <c r="F95" s="208"/>
    </row>
  </sheetData>
  <sheetProtection algorithmName="SHA-512" hashValue="qEy4UsX2/FLJ2q+7OnKGOd7o6GWQEUZFAhtZoZ3mOPsWjATXwE/u+zp/tLwSgIm3zjWbF2r5e40p20mQnTRcvA==" saltValue="UtyrviHRWqMaqaM8vpLg2A==" spinCount="100000" sheet="1" selectLockedCells="1"/>
  <mergeCells count="76">
    <mergeCell ref="A47:B47"/>
    <mergeCell ref="F38:I38"/>
    <mergeCell ref="B4:D4"/>
    <mergeCell ref="F10:I10"/>
    <mergeCell ref="H11:I11"/>
    <mergeCell ref="A48:B48"/>
    <mergeCell ref="H46:I46"/>
    <mergeCell ref="H47:I47"/>
    <mergeCell ref="H48:I48"/>
    <mergeCell ref="H45:I45"/>
    <mergeCell ref="F40:I40"/>
    <mergeCell ref="F43:I43"/>
    <mergeCell ref="F41:I41"/>
    <mergeCell ref="A35:C35"/>
    <mergeCell ref="A36:C36"/>
    <mergeCell ref="A20:D20"/>
    <mergeCell ref="A46:B46"/>
    <mergeCell ref="F39:I39"/>
    <mergeCell ref="F28:I28"/>
    <mergeCell ref="H17:I17"/>
    <mergeCell ref="H21:I21"/>
    <mergeCell ref="H22:I22"/>
    <mergeCell ref="H23:I23"/>
    <mergeCell ref="F25:I25"/>
    <mergeCell ref="F26:J26"/>
    <mergeCell ref="F30:I30"/>
    <mergeCell ref="F31:I31"/>
    <mergeCell ref="F32:I32"/>
    <mergeCell ref="F33:I33"/>
    <mergeCell ref="F34:I34"/>
    <mergeCell ref="F35:I35"/>
    <mergeCell ref="F36:I36"/>
    <mergeCell ref="F37:I37"/>
    <mergeCell ref="A41:C41"/>
    <mergeCell ref="A1:J1"/>
    <mergeCell ref="A26:D26"/>
    <mergeCell ref="B3:D3"/>
    <mergeCell ref="B2:D2"/>
    <mergeCell ref="G5:J5"/>
    <mergeCell ref="G3:J3"/>
    <mergeCell ref="G2:J2"/>
    <mergeCell ref="G4:J4"/>
    <mergeCell ref="B8:D8"/>
    <mergeCell ref="A10:C10"/>
    <mergeCell ref="F24:I24"/>
    <mergeCell ref="H18:I18"/>
    <mergeCell ref="F20:J20"/>
    <mergeCell ref="H12:I12"/>
    <mergeCell ref="H13:I13"/>
    <mergeCell ref="A25:C25"/>
    <mergeCell ref="A28:C28"/>
    <mergeCell ref="A38:C38"/>
    <mergeCell ref="B5:D5"/>
    <mergeCell ref="B6:D6"/>
    <mergeCell ref="B7:D7"/>
    <mergeCell ref="G6:J6"/>
    <mergeCell ref="H14:I14"/>
    <mergeCell ref="H15:I15"/>
    <mergeCell ref="H16:I16"/>
    <mergeCell ref="F29:I29"/>
    <mergeCell ref="B51:F51"/>
    <mergeCell ref="A42:D42"/>
    <mergeCell ref="A39:C39"/>
    <mergeCell ref="F42:J42"/>
    <mergeCell ref="A95:F95"/>
    <mergeCell ref="A40:C40"/>
    <mergeCell ref="F46:G46"/>
    <mergeCell ref="F47:G47"/>
    <mergeCell ref="F48:G48"/>
    <mergeCell ref="A43:C43"/>
    <mergeCell ref="A50:J50"/>
    <mergeCell ref="E10:E43"/>
    <mergeCell ref="F19:J19"/>
    <mergeCell ref="A27:C27"/>
    <mergeCell ref="F27:H27"/>
    <mergeCell ref="A19:D19"/>
  </mergeCells>
  <conditionalFormatting sqref="D43 J43">
    <cfRule type="cellIs" dxfId="0" priority="1" stopIfTrue="1" operator="lessThan">
      <formula>0</formula>
    </cfRule>
  </conditionalFormatting>
  <printOptions horizontalCentered="1" verticalCentered="1" gridLines="1"/>
  <pageMargins left="0.25" right="0.25" top="0.25" bottom="0.25" header="0" footer="0"/>
  <pageSetup scale="84"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1"/>
  <sheetViews>
    <sheetView workbookViewId="0">
      <selection activeCell="D12" sqref="D12:D81"/>
    </sheetView>
  </sheetViews>
  <sheetFormatPr defaultColWidth="14.77734375" defaultRowHeight="14.4" x14ac:dyDescent="0.3"/>
  <cols>
    <col min="1" max="1" width="26.77734375" customWidth="1"/>
    <col min="2" max="2" width="20.5546875" customWidth="1"/>
    <col min="3" max="3" width="20.44140625" customWidth="1"/>
    <col min="4" max="4" width="32.77734375" customWidth="1"/>
  </cols>
  <sheetData>
    <row r="1" spans="1:7" x14ac:dyDescent="0.3">
      <c r="A1" s="322" t="s">
        <v>162</v>
      </c>
      <c r="B1" s="323"/>
      <c r="C1" s="323"/>
      <c r="D1" s="323"/>
    </row>
    <row r="2" spans="1:7" ht="17.399999999999999" x14ac:dyDescent="0.3">
      <c r="A2" s="148"/>
      <c r="B2" s="140"/>
      <c r="C2" s="140"/>
      <c r="D2" s="140"/>
    </row>
    <row r="3" spans="1:7" x14ac:dyDescent="0.3">
      <c r="A3" s="149" t="s">
        <v>43</v>
      </c>
      <c r="B3" s="324">
        <f>'OA Event Budget Form'!B2</f>
        <v>0</v>
      </c>
      <c r="C3" s="325"/>
      <c r="D3" s="326"/>
    </row>
    <row r="4" spans="1:7" x14ac:dyDescent="0.3">
      <c r="A4" s="150" t="s">
        <v>163</v>
      </c>
      <c r="B4" s="324">
        <f>'OA Event Budget Form'!B3</f>
        <v>0</v>
      </c>
      <c r="C4" s="325"/>
      <c r="D4" s="326"/>
      <c r="G4" s="186"/>
    </row>
    <row r="5" spans="1:7" ht="15" customHeight="1" x14ac:dyDescent="0.3">
      <c r="A5" s="150" t="s">
        <v>236</v>
      </c>
      <c r="B5" s="327">
        <f>'OA Event Budget Form'!B4</f>
        <v>0</v>
      </c>
      <c r="C5" s="328"/>
      <c r="D5" s="329"/>
      <c r="F5" s="186"/>
    </row>
    <row r="6" spans="1:7" x14ac:dyDescent="0.3">
      <c r="A6" s="151" t="s">
        <v>237</v>
      </c>
      <c r="B6" s="316">
        <f>'OA Event Budget Form'!B5</f>
        <v>0</v>
      </c>
      <c r="C6" s="317"/>
      <c r="D6" s="318"/>
    </row>
    <row r="7" spans="1:7" x14ac:dyDescent="0.3">
      <c r="A7" s="151" t="s">
        <v>238</v>
      </c>
      <c r="B7" s="316">
        <f>'OA Event Budget Form'!B6</f>
        <v>0</v>
      </c>
      <c r="C7" s="317"/>
      <c r="D7" s="318"/>
    </row>
    <row r="8" spans="1:7" x14ac:dyDescent="0.3">
      <c r="A8" s="151" t="s">
        <v>239</v>
      </c>
      <c r="B8" s="316">
        <f>'OA Event Budget Form'!B7</f>
        <v>0</v>
      </c>
      <c r="C8" s="317"/>
      <c r="D8" s="318"/>
    </row>
    <row r="9" spans="1:7" x14ac:dyDescent="0.3">
      <c r="A9" s="151" t="s">
        <v>50</v>
      </c>
      <c r="B9" s="319">
        <f>'OA Event Budget Form'!B8</f>
        <v>0</v>
      </c>
      <c r="C9" s="320"/>
      <c r="D9" s="321"/>
    </row>
    <row r="10" spans="1:7" x14ac:dyDescent="0.3">
      <c r="A10" s="141"/>
      <c r="B10" s="140"/>
      <c r="C10" s="142"/>
      <c r="D10" s="141"/>
    </row>
    <row r="11" spans="1:7" ht="31.2" x14ac:dyDescent="0.3">
      <c r="A11" s="143" t="s">
        <v>164</v>
      </c>
      <c r="B11" s="143" t="s">
        <v>165</v>
      </c>
      <c r="C11" s="144" t="s">
        <v>166</v>
      </c>
      <c r="D11" s="145" t="s">
        <v>167</v>
      </c>
    </row>
    <row r="12" spans="1:7" ht="28.8" x14ac:dyDescent="0.3">
      <c r="A12" s="146" t="s">
        <v>168</v>
      </c>
      <c r="B12" s="147">
        <v>-365</v>
      </c>
      <c r="C12" s="185">
        <f>$B$5+B12</f>
        <v>-365</v>
      </c>
      <c r="D12" s="191"/>
    </row>
    <row r="13" spans="1:7" x14ac:dyDescent="0.3">
      <c r="A13" s="146" t="s">
        <v>169</v>
      </c>
      <c r="B13" s="147">
        <v>-270</v>
      </c>
      <c r="C13" s="185">
        <f t="shared" ref="C13:C76" si="0">$B$5+B13</f>
        <v>-270</v>
      </c>
      <c r="D13" s="191"/>
    </row>
    <row r="14" spans="1:7" x14ac:dyDescent="0.3">
      <c r="A14" s="146" t="s">
        <v>170</v>
      </c>
      <c r="B14" s="147">
        <v>-240</v>
      </c>
      <c r="C14" s="185">
        <f t="shared" si="0"/>
        <v>-240</v>
      </c>
      <c r="D14" s="191"/>
    </row>
    <row r="15" spans="1:7" ht="28.8" x14ac:dyDescent="0.3">
      <c r="A15" s="146" t="s">
        <v>171</v>
      </c>
      <c r="B15" s="147">
        <v>-240</v>
      </c>
      <c r="C15" s="185">
        <f t="shared" si="0"/>
        <v>-240</v>
      </c>
      <c r="D15" s="191"/>
    </row>
    <row r="16" spans="1:7" ht="28.2" x14ac:dyDescent="0.3">
      <c r="A16" s="146" t="s">
        <v>172</v>
      </c>
      <c r="B16" s="147">
        <v>-210</v>
      </c>
      <c r="C16" s="185">
        <f t="shared" si="0"/>
        <v>-210</v>
      </c>
      <c r="D16" s="191"/>
    </row>
    <row r="17" spans="1:4" x14ac:dyDescent="0.3">
      <c r="A17" s="146" t="s">
        <v>173</v>
      </c>
      <c r="B17" s="147">
        <v>-200</v>
      </c>
      <c r="C17" s="185">
        <f t="shared" si="0"/>
        <v>-200</v>
      </c>
      <c r="D17" s="191"/>
    </row>
    <row r="18" spans="1:4" ht="28.8" x14ac:dyDescent="0.3">
      <c r="A18" s="146" t="s">
        <v>174</v>
      </c>
      <c r="B18" s="147">
        <v>-200</v>
      </c>
      <c r="C18" s="185">
        <f t="shared" si="0"/>
        <v>-200</v>
      </c>
      <c r="D18" s="191"/>
    </row>
    <row r="19" spans="1:4" ht="43.2" x14ac:dyDescent="0.3">
      <c r="A19" s="146" t="s">
        <v>175</v>
      </c>
      <c r="B19" s="147">
        <v>-180</v>
      </c>
      <c r="C19" s="185">
        <f t="shared" si="0"/>
        <v>-180</v>
      </c>
      <c r="D19" s="191"/>
    </row>
    <row r="20" spans="1:4" ht="28.8" x14ac:dyDescent="0.3">
      <c r="A20" s="146" t="s">
        <v>176</v>
      </c>
      <c r="B20" s="147">
        <v>-180</v>
      </c>
      <c r="C20" s="185">
        <f t="shared" si="0"/>
        <v>-180</v>
      </c>
      <c r="D20" s="191"/>
    </row>
    <row r="21" spans="1:4" x14ac:dyDescent="0.3">
      <c r="A21" s="146" t="s">
        <v>177</v>
      </c>
      <c r="B21" s="147">
        <v>-150</v>
      </c>
      <c r="C21" s="185">
        <f t="shared" si="0"/>
        <v>-150</v>
      </c>
      <c r="D21" s="191"/>
    </row>
    <row r="22" spans="1:4" ht="43.2" x14ac:dyDescent="0.3">
      <c r="A22" s="146" t="s">
        <v>178</v>
      </c>
      <c r="B22" s="147">
        <v>-150</v>
      </c>
      <c r="C22" s="185">
        <f t="shared" si="0"/>
        <v>-150</v>
      </c>
      <c r="D22" s="191"/>
    </row>
    <row r="23" spans="1:4" ht="28.8" x14ac:dyDescent="0.3">
      <c r="A23" s="146" t="s">
        <v>179</v>
      </c>
      <c r="B23" s="147">
        <v>-120</v>
      </c>
      <c r="C23" s="185">
        <f t="shared" si="0"/>
        <v>-120</v>
      </c>
      <c r="D23" s="191"/>
    </row>
    <row r="24" spans="1:4" ht="28.8" x14ac:dyDescent="0.3">
      <c r="A24" s="146" t="s">
        <v>180</v>
      </c>
      <c r="B24" s="147">
        <v>-120</v>
      </c>
      <c r="C24" s="185">
        <f t="shared" si="0"/>
        <v>-120</v>
      </c>
      <c r="D24" s="191"/>
    </row>
    <row r="25" spans="1:4" x14ac:dyDescent="0.3">
      <c r="A25" s="146" t="s">
        <v>181</v>
      </c>
      <c r="B25" s="147">
        <v>-120</v>
      </c>
      <c r="C25" s="185">
        <f t="shared" si="0"/>
        <v>-120</v>
      </c>
      <c r="D25" s="191"/>
    </row>
    <row r="26" spans="1:4" x14ac:dyDescent="0.3">
      <c r="A26" s="146" t="s">
        <v>182</v>
      </c>
      <c r="B26" s="147">
        <v>-120</v>
      </c>
      <c r="C26" s="185">
        <f t="shared" si="0"/>
        <v>-120</v>
      </c>
      <c r="D26" s="191"/>
    </row>
    <row r="27" spans="1:4" x14ac:dyDescent="0.3">
      <c r="A27" s="146" t="s">
        <v>183</v>
      </c>
      <c r="B27" s="147">
        <v>-120</v>
      </c>
      <c r="C27" s="185">
        <f t="shared" si="0"/>
        <v>-120</v>
      </c>
      <c r="D27" s="191"/>
    </row>
    <row r="28" spans="1:4" x14ac:dyDescent="0.3">
      <c r="A28" s="146" t="s">
        <v>184</v>
      </c>
      <c r="B28" s="147">
        <v>-120</v>
      </c>
      <c r="C28" s="185">
        <f t="shared" si="0"/>
        <v>-120</v>
      </c>
      <c r="D28" s="191"/>
    </row>
    <row r="29" spans="1:4" ht="28.8" x14ac:dyDescent="0.3">
      <c r="A29" s="146" t="s">
        <v>185</v>
      </c>
      <c r="B29" s="147">
        <v>-120</v>
      </c>
      <c r="C29" s="185">
        <f t="shared" si="0"/>
        <v>-120</v>
      </c>
      <c r="D29" s="191"/>
    </row>
    <row r="30" spans="1:4" x14ac:dyDescent="0.3">
      <c r="A30" s="146" t="s">
        <v>182</v>
      </c>
      <c r="B30" s="147">
        <v>-90</v>
      </c>
      <c r="C30" s="185">
        <f t="shared" si="0"/>
        <v>-90</v>
      </c>
      <c r="D30" s="191"/>
    </row>
    <row r="31" spans="1:4" ht="28.2" x14ac:dyDescent="0.3">
      <c r="A31" s="146" t="s">
        <v>186</v>
      </c>
      <c r="B31" s="147">
        <v>-90</v>
      </c>
      <c r="C31" s="185">
        <f t="shared" si="0"/>
        <v>-90</v>
      </c>
      <c r="D31" s="191"/>
    </row>
    <row r="32" spans="1:4" x14ac:dyDescent="0.3">
      <c r="A32" s="146" t="s">
        <v>187</v>
      </c>
      <c r="B32" s="147">
        <v>-90</v>
      </c>
      <c r="C32" s="185">
        <f t="shared" si="0"/>
        <v>-90</v>
      </c>
      <c r="D32" s="191"/>
    </row>
    <row r="33" spans="1:4" x14ac:dyDescent="0.3">
      <c r="A33" s="146" t="s">
        <v>188</v>
      </c>
      <c r="B33" s="147">
        <v>-90</v>
      </c>
      <c r="C33" s="185">
        <f t="shared" si="0"/>
        <v>-90</v>
      </c>
      <c r="D33" s="191"/>
    </row>
    <row r="34" spans="1:4" ht="28.8" x14ac:dyDescent="0.3">
      <c r="A34" s="146" t="s">
        <v>189</v>
      </c>
      <c r="B34" s="147">
        <v>-90</v>
      </c>
      <c r="C34" s="185">
        <f t="shared" si="0"/>
        <v>-90</v>
      </c>
      <c r="D34" s="191"/>
    </row>
    <row r="35" spans="1:4" ht="28.8" x14ac:dyDescent="0.3">
      <c r="A35" s="146" t="s">
        <v>190</v>
      </c>
      <c r="B35" s="147">
        <v>-60</v>
      </c>
      <c r="C35" s="185">
        <f t="shared" si="0"/>
        <v>-60</v>
      </c>
      <c r="D35" s="191"/>
    </row>
    <row r="36" spans="1:4" ht="28.8" x14ac:dyDescent="0.3">
      <c r="A36" s="146" t="s">
        <v>191</v>
      </c>
      <c r="B36" s="147">
        <v>-60</v>
      </c>
      <c r="C36" s="185">
        <f t="shared" si="0"/>
        <v>-60</v>
      </c>
      <c r="D36" s="191"/>
    </row>
    <row r="37" spans="1:4" ht="28.8" x14ac:dyDescent="0.3">
      <c r="A37" s="146" t="s">
        <v>192</v>
      </c>
      <c r="B37" s="147">
        <v>-60</v>
      </c>
      <c r="C37" s="185">
        <f t="shared" si="0"/>
        <v>-60</v>
      </c>
      <c r="D37" s="191"/>
    </row>
    <row r="38" spans="1:4" ht="28.2" x14ac:dyDescent="0.3">
      <c r="A38" s="146" t="s">
        <v>193</v>
      </c>
      <c r="B38" s="147">
        <v>-60</v>
      </c>
      <c r="C38" s="185">
        <f t="shared" si="0"/>
        <v>-60</v>
      </c>
      <c r="D38" s="191"/>
    </row>
    <row r="39" spans="1:4" x14ac:dyDescent="0.3">
      <c r="A39" s="146" t="s">
        <v>188</v>
      </c>
      <c r="B39" s="147">
        <v>-60</v>
      </c>
      <c r="C39" s="185">
        <f t="shared" si="0"/>
        <v>-60</v>
      </c>
      <c r="D39" s="191"/>
    </row>
    <row r="40" spans="1:4" ht="28.8" x14ac:dyDescent="0.3">
      <c r="A40" s="146" t="s">
        <v>194</v>
      </c>
      <c r="B40" s="147">
        <v>-60</v>
      </c>
      <c r="C40" s="185">
        <f t="shared" si="0"/>
        <v>-60</v>
      </c>
      <c r="D40" s="191"/>
    </row>
    <row r="41" spans="1:4" x14ac:dyDescent="0.3">
      <c r="A41" s="146" t="s">
        <v>195</v>
      </c>
      <c r="B41" s="147">
        <v>-60</v>
      </c>
      <c r="C41" s="185">
        <f t="shared" si="0"/>
        <v>-60</v>
      </c>
      <c r="D41" s="191"/>
    </row>
    <row r="42" spans="1:4" x14ac:dyDescent="0.3">
      <c r="A42" s="146" t="s">
        <v>196</v>
      </c>
      <c r="B42" s="147">
        <v>-60</v>
      </c>
      <c r="C42" s="185">
        <f t="shared" si="0"/>
        <v>-60</v>
      </c>
      <c r="D42" s="191"/>
    </row>
    <row r="43" spans="1:4" ht="28.8" x14ac:dyDescent="0.3">
      <c r="A43" s="146" t="s">
        <v>197</v>
      </c>
      <c r="B43" s="147">
        <v>-60</v>
      </c>
      <c r="C43" s="185">
        <f t="shared" si="0"/>
        <v>-60</v>
      </c>
      <c r="D43" s="191"/>
    </row>
    <row r="44" spans="1:4" x14ac:dyDescent="0.3">
      <c r="A44" s="146" t="s">
        <v>198</v>
      </c>
      <c r="B44" s="147">
        <v>-60</v>
      </c>
      <c r="C44" s="185">
        <f t="shared" si="0"/>
        <v>-60</v>
      </c>
      <c r="D44" s="191"/>
    </row>
    <row r="45" spans="1:4" ht="28.8" x14ac:dyDescent="0.3">
      <c r="A45" s="146" t="s">
        <v>199</v>
      </c>
      <c r="B45" s="147">
        <v>-45</v>
      </c>
      <c r="C45" s="185">
        <f t="shared" si="0"/>
        <v>-45</v>
      </c>
      <c r="D45" s="191"/>
    </row>
    <row r="46" spans="1:4" ht="28.8" x14ac:dyDescent="0.3">
      <c r="A46" s="146" t="s">
        <v>200</v>
      </c>
      <c r="B46" s="147">
        <v>-30</v>
      </c>
      <c r="C46" s="185">
        <f t="shared" si="0"/>
        <v>-30</v>
      </c>
      <c r="D46" s="191"/>
    </row>
    <row r="47" spans="1:4" ht="28.8" x14ac:dyDescent="0.3">
      <c r="A47" s="146" t="s">
        <v>201</v>
      </c>
      <c r="B47" s="147">
        <v>-30</v>
      </c>
      <c r="C47" s="185">
        <f t="shared" si="0"/>
        <v>-30</v>
      </c>
      <c r="D47" s="191"/>
    </row>
    <row r="48" spans="1:4" ht="28.8" x14ac:dyDescent="0.3">
      <c r="A48" s="146" t="s">
        <v>202</v>
      </c>
      <c r="B48" s="147">
        <v>-30</v>
      </c>
      <c r="C48" s="185">
        <f t="shared" si="0"/>
        <v>-30</v>
      </c>
      <c r="D48" s="191"/>
    </row>
    <row r="49" spans="1:4" x14ac:dyDescent="0.3">
      <c r="A49" s="146" t="s">
        <v>203</v>
      </c>
      <c r="B49" s="147">
        <v>-30</v>
      </c>
      <c r="C49" s="185">
        <f t="shared" si="0"/>
        <v>-30</v>
      </c>
      <c r="D49" s="191"/>
    </row>
    <row r="50" spans="1:4" x14ac:dyDescent="0.3">
      <c r="A50" s="146" t="s">
        <v>204</v>
      </c>
      <c r="B50" s="147">
        <v>-30</v>
      </c>
      <c r="C50" s="185">
        <f t="shared" si="0"/>
        <v>-30</v>
      </c>
      <c r="D50" s="191"/>
    </row>
    <row r="51" spans="1:4" ht="42.6" x14ac:dyDescent="0.3">
      <c r="A51" s="146" t="s">
        <v>205</v>
      </c>
      <c r="B51" s="147">
        <v>-30</v>
      </c>
      <c r="C51" s="185">
        <f t="shared" si="0"/>
        <v>-30</v>
      </c>
      <c r="D51" s="191"/>
    </row>
    <row r="52" spans="1:4" ht="57.6" x14ac:dyDescent="0.3">
      <c r="A52" s="146" t="s">
        <v>206</v>
      </c>
      <c r="B52" s="147">
        <v>-30</v>
      </c>
      <c r="C52" s="185">
        <f t="shared" si="0"/>
        <v>-30</v>
      </c>
      <c r="D52" s="191"/>
    </row>
    <row r="53" spans="1:4" x14ac:dyDescent="0.3">
      <c r="A53" s="146" t="s">
        <v>207</v>
      </c>
      <c r="B53" s="147">
        <v>-30</v>
      </c>
      <c r="C53" s="185">
        <f t="shared" si="0"/>
        <v>-30</v>
      </c>
      <c r="D53" s="191"/>
    </row>
    <row r="54" spans="1:4" x14ac:dyDescent="0.3">
      <c r="A54" s="146" t="s">
        <v>208</v>
      </c>
      <c r="B54" s="147">
        <v>-30</v>
      </c>
      <c r="C54" s="185">
        <f t="shared" si="0"/>
        <v>-30</v>
      </c>
      <c r="D54" s="191"/>
    </row>
    <row r="55" spans="1:4" ht="28.8" x14ac:dyDescent="0.3">
      <c r="A55" s="146" t="s">
        <v>209</v>
      </c>
      <c r="B55" s="147">
        <v>-30</v>
      </c>
      <c r="C55" s="185">
        <f t="shared" si="0"/>
        <v>-30</v>
      </c>
      <c r="D55" s="191"/>
    </row>
    <row r="56" spans="1:4" ht="28.8" x14ac:dyDescent="0.3">
      <c r="A56" s="146" t="s">
        <v>210</v>
      </c>
      <c r="B56" s="147">
        <v>-14</v>
      </c>
      <c r="C56" s="185">
        <f t="shared" si="0"/>
        <v>-14</v>
      </c>
      <c r="D56" s="191"/>
    </row>
    <row r="57" spans="1:4" ht="43.2" x14ac:dyDescent="0.3">
      <c r="A57" s="146" t="s">
        <v>211</v>
      </c>
      <c r="B57" s="147">
        <v>-14</v>
      </c>
      <c r="C57" s="185">
        <f t="shared" si="0"/>
        <v>-14</v>
      </c>
      <c r="D57" s="191"/>
    </row>
    <row r="58" spans="1:4" ht="43.2" x14ac:dyDescent="0.3">
      <c r="A58" s="146" t="s">
        <v>212</v>
      </c>
      <c r="B58" s="147">
        <v>-14</v>
      </c>
      <c r="C58" s="185">
        <f t="shared" si="0"/>
        <v>-14</v>
      </c>
      <c r="D58" s="191"/>
    </row>
    <row r="59" spans="1:4" x14ac:dyDescent="0.3">
      <c r="A59" s="146" t="s">
        <v>213</v>
      </c>
      <c r="B59" s="147">
        <v>-14</v>
      </c>
      <c r="C59" s="185">
        <f t="shared" si="0"/>
        <v>-14</v>
      </c>
      <c r="D59" s="191"/>
    </row>
    <row r="60" spans="1:4" x14ac:dyDescent="0.3">
      <c r="A60" s="146" t="s">
        <v>214</v>
      </c>
      <c r="B60" s="147">
        <v>-14</v>
      </c>
      <c r="C60" s="185">
        <f t="shared" si="0"/>
        <v>-14</v>
      </c>
      <c r="D60" s="191"/>
    </row>
    <row r="61" spans="1:4" x14ac:dyDescent="0.3">
      <c r="A61" s="146" t="s">
        <v>215</v>
      </c>
      <c r="B61" s="147">
        <v>-14</v>
      </c>
      <c r="C61" s="185">
        <f t="shared" si="0"/>
        <v>-14</v>
      </c>
      <c r="D61" s="191"/>
    </row>
    <row r="62" spans="1:4" x14ac:dyDescent="0.3">
      <c r="A62" s="146" t="s">
        <v>216</v>
      </c>
      <c r="B62" s="147">
        <v>-14</v>
      </c>
      <c r="C62" s="185">
        <f t="shared" si="0"/>
        <v>-14</v>
      </c>
      <c r="D62" s="191"/>
    </row>
    <row r="63" spans="1:4" ht="43.2" x14ac:dyDescent="0.3">
      <c r="A63" s="146" t="s">
        <v>217</v>
      </c>
      <c r="B63" s="147">
        <v>-14</v>
      </c>
      <c r="C63" s="185">
        <f t="shared" si="0"/>
        <v>-14</v>
      </c>
      <c r="D63" s="191"/>
    </row>
    <row r="64" spans="1:4" x14ac:dyDescent="0.3">
      <c r="A64" s="146" t="s">
        <v>218</v>
      </c>
      <c r="B64" s="147">
        <v>-7</v>
      </c>
      <c r="C64" s="185">
        <f t="shared" si="0"/>
        <v>-7</v>
      </c>
      <c r="D64" s="191"/>
    </row>
    <row r="65" spans="1:4" ht="28.2" x14ac:dyDescent="0.3">
      <c r="A65" s="146" t="s">
        <v>219</v>
      </c>
      <c r="B65" s="147">
        <v>-7</v>
      </c>
      <c r="C65" s="185">
        <f t="shared" si="0"/>
        <v>-7</v>
      </c>
      <c r="D65" s="191"/>
    </row>
    <row r="66" spans="1:4" ht="28.8" x14ac:dyDescent="0.3">
      <c r="A66" s="146" t="s">
        <v>220</v>
      </c>
      <c r="B66" s="147">
        <v>-7</v>
      </c>
      <c r="C66" s="185">
        <f t="shared" si="0"/>
        <v>-7</v>
      </c>
      <c r="D66" s="191"/>
    </row>
    <row r="67" spans="1:4" x14ac:dyDescent="0.3">
      <c r="A67" s="146" t="s">
        <v>221</v>
      </c>
      <c r="B67" s="147">
        <v>-7</v>
      </c>
      <c r="C67" s="185">
        <f t="shared" si="0"/>
        <v>-7</v>
      </c>
      <c r="D67" s="191"/>
    </row>
    <row r="68" spans="1:4" ht="28.2" x14ac:dyDescent="0.3">
      <c r="A68" s="146" t="s">
        <v>222</v>
      </c>
      <c r="B68" s="147">
        <v>-7</v>
      </c>
      <c r="C68" s="185">
        <f t="shared" si="0"/>
        <v>-7</v>
      </c>
      <c r="D68" s="191"/>
    </row>
    <row r="69" spans="1:4" ht="28.8" x14ac:dyDescent="0.3">
      <c r="A69" s="146" t="s">
        <v>223</v>
      </c>
      <c r="B69" s="147">
        <v>-3</v>
      </c>
      <c r="C69" s="185">
        <f t="shared" si="0"/>
        <v>-3</v>
      </c>
      <c r="D69" s="191"/>
    </row>
    <row r="70" spans="1:4" x14ac:dyDescent="0.3">
      <c r="A70" s="146" t="s">
        <v>224</v>
      </c>
      <c r="B70" s="147">
        <v>-1</v>
      </c>
      <c r="C70" s="185">
        <f t="shared" si="0"/>
        <v>-1</v>
      </c>
      <c r="D70" s="191"/>
    </row>
    <row r="71" spans="1:4" x14ac:dyDescent="0.3">
      <c r="A71" s="146" t="s">
        <v>225</v>
      </c>
      <c r="B71" s="147">
        <v>0</v>
      </c>
      <c r="C71" s="185">
        <f t="shared" si="0"/>
        <v>0</v>
      </c>
      <c r="D71" s="191"/>
    </row>
    <row r="72" spans="1:4" ht="28.8" x14ac:dyDescent="0.3">
      <c r="A72" s="146" t="s">
        <v>226</v>
      </c>
      <c r="B72" s="147">
        <v>0</v>
      </c>
      <c r="C72" s="185">
        <f t="shared" si="0"/>
        <v>0</v>
      </c>
      <c r="D72" s="191"/>
    </row>
    <row r="73" spans="1:4" x14ac:dyDescent="0.3">
      <c r="A73" s="146" t="s">
        <v>227</v>
      </c>
      <c r="B73" s="147">
        <v>0</v>
      </c>
      <c r="C73" s="185">
        <f t="shared" si="0"/>
        <v>0</v>
      </c>
      <c r="D73" s="191"/>
    </row>
    <row r="74" spans="1:4" ht="28.8" x14ac:dyDescent="0.3">
      <c r="A74" s="146" t="s">
        <v>228</v>
      </c>
      <c r="B74" s="147">
        <v>0</v>
      </c>
      <c r="C74" s="185">
        <f t="shared" si="0"/>
        <v>0</v>
      </c>
      <c r="D74" s="191"/>
    </row>
    <row r="75" spans="1:4" ht="28.8" x14ac:dyDescent="0.3">
      <c r="A75" s="146" t="s">
        <v>229</v>
      </c>
      <c r="B75" s="147">
        <v>1</v>
      </c>
      <c r="C75" s="185">
        <f t="shared" si="0"/>
        <v>1</v>
      </c>
      <c r="D75" s="191"/>
    </row>
    <row r="76" spans="1:4" ht="28.8" x14ac:dyDescent="0.3">
      <c r="A76" s="146" t="s">
        <v>230</v>
      </c>
      <c r="B76" s="147">
        <v>1</v>
      </c>
      <c r="C76" s="185">
        <f t="shared" si="0"/>
        <v>1</v>
      </c>
      <c r="D76" s="191"/>
    </row>
    <row r="77" spans="1:4" x14ac:dyDescent="0.3">
      <c r="A77" s="146" t="s">
        <v>231</v>
      </c>
      <c r="B77" s="147">
        <v>2</v>
      </c>
      <c r="C77" s="185">
        <f t="shared" ref="C77:C81" si="1">$B$5+B77</f>
        <v>2</v>
      </c>
      <c r="D77" s="191"/>
    </row>
    <row r="78" spans="1:4" ht="28.8" x14ac:dyDescent="0.3">
      <c r="A78" s="146" t="s">
        <v>232</v>
      </c>
      <c r="B78" s="147">
        <v>3</v>
      </c>
      <c r="C78" s="185">
        <f t="shared" si="1"/>
        <v>3</v>
      </c>
      <c r="D78" s="191"/>
    </row>
    <row r="79" spans="1:4" ht="28.8" x14ac:dyDescent="0.3">
      <c r="A79" s="146" t="s">
        <v>233</v>
      </c>
      <c r="B79" s="147">
        <v>3</v>
      </c>
      <c r="C79" s="185">
        <f t="shared" si="1"/>
        <v>3</v>
      </c>
      <c r="D79" s="191"/>
    </row>
    <row r="80" spans="1:4" x14ac:dyDescent="0.3">
      <c r="A80" s="146" t="s">
        <v>234</v>
      </c>
      <c r="B80" s="147">
        <v>7</v>
      </c>
      <c r="C80" s="185">
        <f t="shared" si="1"/>
        <v>7</v>
      </c>
      <c r="D80" s="191"/>
    </row>
    <row r="81" spans="1:4" ht="28.8" x14ac:dyDescent="0.3">
      <c r="A81" s="146" t="s">
        <v>235</v>
      </c>
      <c r="B81" s="147">
        <v>30</v>
      </c>
      <c r="C81" s="185">
        <f t="shared" si="1"/>
        <v>30</v>
      </c>
      <c r="D81" s="191"/>
    </row>
  </sheetData>
  <sheetProtection algorithmName="SHA-512" hashValue="nkJYd73w4lbt5x9dyiYgF5Q82k4IIekMmUeCU/EqEYH4rzm9My9yM+/QOlQiMfOaEZEhyYKJgHCr+5kHekOllw==" saltValue="M9qvImjB7fzOpxVvAoJpgQ==" spinCount="100000" sheet="1" objects="1" scenarios="1" selectLockedCells="1"/>
  <mergeCells count="8">
    <mergeCell ref="B6:D6"/>
    <mergeCell ref="B7:D7"/>
    <mergeCell ref="B8:D8"/>
    <mergeCell ref="B9:D9"/>
    <mergeCell ref="A1:D1"/>
    <mergeCell ref="B3:D3"/>
    <mergeCell ref="B4:D4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8"/>
  <sheetViews>
    <sheetView workbookViewId="0">
      <selection activeCell="E56" sqref="E56"/>
    </sheetView>
  </sheetViews>
  <sheetFormatPr defaultColWidth="8.77734375" defaultRowHeight="13.8" x14ac:dyDescent="0.25"/>
  <cols>
    <col min="1" max="1" width="23.5546875" style="106" customWidth="1"/>
    <col min="2" max="2" width="9.77734375" style="138" bestFit="1" customWidth="1"/>
    <col min="3" max="3" width="11.21875" style="138" bestFit="1" customWidth="1"/>
    <col min="4" max="4" width="24.44140625" style="106" bestFit="1" customWidth="1"/>
    <col min="5" max="5" width="26.21875" style="106" customWidth="1"/>
    <col min="6" max="6" width="16.5546875" style="106" customWidth="1"/>
    <col min="7" max="7" width="35.5546875" style="139" customWidth="1"/>
    <col min="8" max="16384" width="8.77734375" style="106"/>
  </cols>
  <sheetData>
    <row r="1" spans="1:13" ht="17.399999999999999" x14ac:dyDescent="0.3">
      <c r="A1" s="332" t="s">
        <v>104</v>
      </c>
      <c r="B1" s="333"/>
      <c r="C1" s="333"/>
      <c r="D1" s="333"/>
      <c r="E1" s="333"/>
      <c r="F1" s="333"/>
      <c r="G1" s="333"/>
    </row>
    <row r="2" spans="1:13" s="108" customFormat="1" ht="14.4" x14ac:dyDescent="0.3">
      <c r="A2" s="107" t="s">
        <v>43</v>
      </c>
      <c r="B2" s="316">
        <f>'OA Event Budget Form'!B2</f>
        <v>0</v>
      </c>
      <c r="C2" s="317"/>
      <c r="D2" s="317"/>
      <c r="E2" s="317"/>
      <c r="F2" s="317"/>
      <c r="G2" s="317"/>
    </row>
    <row r="3" spans="1:13" s="108" customFormat="1" ht="14.4" x14ac:dyDescent="0.3">
      <c r="A3" s="107" t="s">
        <v>99</v>
      </c>
      <c r="B3" s="334">
        <f>'OA Event Budget Form'!B3</f>
        <v>0</v>
      </c>
      <c r="C3" s="335"/>
      <c r="D3" s="335"/>
      <c r="E3" s="335"/>
      <c r="F3" s="335"/>
      <c r="G3" s="335"/>
    </row>
    <row r="4" spans="1:13" s="108" customFormat="1" ht="14.4" x14ac:dyDescent="0.3">
      <c r="A4" s="107" t="s">
        <v>105</v>
      </c>
      <c r="B4" s="109" t="s">
        <v>106</v>
      </c>
      <c r="C4" s="190">
        <f>'OA Event Budget Form'!B4</f>
        <v>0</v>
      </c>
      <c r="D4" s="109" t="s">
        <v>107</v>
      </c>
      <c r="E4" s="331"/>
      <c r="F4" s="331"/>
      <c r="G4" s="331"/>
      <c r="J4" s="187"/>
    </row>
    <row r="5" spans="1:13" s="108" customFormat="1" ht="14.4" x14ac:dyDescent="0.3">
      <c r="A5" s="107" t="s">
        <v>108</v>
      </c>
      <c r="B5" s="109" t="s">
        <v>106</v>
      </c>
      <c r="C5" s="192"/>
      <c r="D5" s="109" t="s">
        <v>107</v>
      </c>
      <c r="E5" s="331"/>
      <c r="F5" s="331"/>
      <c r="G5" s="331"/>
    </row>
    <row r="6" spans="1:13" s="108" customFormat="1" ht="14.4" x14ac:dyDescent="0.3">
      <c r="A6" s="107" t="s">
        <v>109</v>
      </c>
      <c r="B6" s="316">
        <f>'OA Event Budget Form'!B5</f>
        <v>0</v>
      </c>
      <c r="C6" s="317"/>
      <c r="D6" s="317"/>
      <c r="E6" s="317"/>
      <c r="F6" s="317"/>
      <c r="G6" s="317"/>
    </row>
    <row r="7" spans="1:13" s="108" customFormat="1" ht="14.4" x14ac:dyDescent="0.3">
      <c r="A7" s="330" t="s">
        <v>110</v>
      </c>
      <c r="B7" s="331"/>
      <c r="C7" s="331"/>
      <c r="D7" s="331"/>
      <c r="E7" s="331"/>
      <c r="F7" s="331"/>
      <c r="G7" s="331"/>
      <c r="H7" s="110"/>
      <c r="I7" s="110"/>
      <c r="J7" s="110"/>
      <c r="K7" s="110"/>
      <c r="L7" s="110"/>
      <c r="M7" s="110"/>
    </row>
    <row r="8" spans="1:13" s="108" customFormat="1" ht="14.4" x14ac:dyDescent="0.3">
      <c r="A8" s="330"/>
      <c r="B8" s="331"/>
      <c r="C8" s="331"/>
      <c r="D8" s="331"/>
      <c r="E8" s="331"/>
      <c r="F8" s="331"/>
      <c r="G8" s="331"/>
      <c r="H8" s="111"/>
      <c r="I8" s="111"/>
      <c r="J8" s="111"/>
      <c r="K8" s="111"/>
      <c r="L8" s="111"/>
      <c r="M8" s="111"/>
    </row>
    <row r="9" spans="1:13" s="108" customFormat="1" ht="14.4" x14ac:dyDescent="0.3">
      <c r="A9" s="107" t="s">
        <v>111</v>
      </c>
      <c r="B9" s="109" t="s">
        <v>112</v>
      </c>
      <c r="C9" s="193"/>
      <c r="D9" s="109" t="s">
        <v>113</v>
      </c>
      <c r="E9" s="192"/>
      <c r="F9" s="109" t="s">
        <v>114</v>
      </c>
      <c r="G9" s="192"/>
    </row>
    <row r="10" spans="1:13" s="108" customFormat="1" ht="14.4" x14ac:dyDescent="0.3">
      <c r="A10" s="107" t="s">
        <v>115</v>
      </c>
      <c r="B10" s="331"/>
      <c r="C10" s="331"/>
      <c r="D10" s="331"/>
      <c r="E10" s="331"/>
      <c r="F10" s="331"/>
      <c r="G10" s="331"/>
    </row>
    <row r="11" spans="1:13" ht="27.6" x14ac:dyDescent="0.25">
      <c r="A11" s="112" t="s">
        <v>116</v>
      </c>
      <c r="B11" s="113" t="s">
        <v>117</v>
      </c>
      <c r="C11" s="113" t="s">
        <v>118</v>
      </c>
      <c r="D11" s="112" t="s">
        <v>119</v>
      </c>
      <c r="E11" s="114" t="s">
        <v>120</v>
      </c>
      <c r="F11" s="112" t="s">
        <v>121</v>
      </c>
      <c r="G11" s="113" t="s">
        <v>122</v>
      </c>
    </row>
    <row r="12" spans="1:13" x14ac:dyDescent="0.25">
      <c r="A12" s="115" t="s">
        <v>123</v>
      </c>
      <c r="B12" s="116"/>
      <c r="C12" s="116"/>
      <c r="D12" s="115"/>
      <c r="E12" s="115"/>
      <c r="F12" s="115"/>
      <c r="G12" s="115"/>
    </row>
    <row r="13" spans="1:13" ht="27.6" x14ac:dyDescent="0.25">
      <c r="A13" s="117" t="s">
        <v>124</v>
      </c>
      <c r="B13" s="118">
        <v>-120</v>
      </c>
      <c r="C13" s="119">
        <f>($C$4+B13)</f>
        <v>-120</v>
      </c>
      <c r="D13" s="120" t="s">
        <v>125</v>
      </c>
      <c r="E13" s="194" t="s">
        <v>126</v>
      </c>
      <c r="F13" s="120"/>
      <c r="G13" s="121" t="s">
        <v>127</v>
      </c>
    </row>
    <row r="14" spans="1:13" x14ac:dyDescent="0.25">
      <c r="A14" s="122"/>
      <c r="B14" s="123"/>
      <c r="C14" s="188"/>
      <c r="D14" s="124"/>
      <c r="E14" s="124"/>
      <c r="F14" s="124"/>
      <c r="G14" s="125"/>
    </row>
    <row r="15" spans="1:13" ht="27.6" x14ac:dyDescent="0.25">
      <c r="A15" s="117" t="s">
        <v>128</v>
      </c>
      <c r="B15" s="118">
        <v>-120</v>
      </c>
      <c r="C15" s="119">
        <f t="shared" ref="C15:C18" si="0">($C$4+B15)</f>
        <v>-120</v>
      </c>
      <c r="D15" s="120" t="s">
        <v>125</v>
      </c>
      <c r="E15" s="194" t="s">
        <v>129</v>
      </c>
      <c r="F15" s="120" t="s">
        <v>130</v>
      </c>
      <c r="G15" s="121"/>
    </row>
    <row r="16" spans="1:13" ht="27.6" x14ac:dyDescent="0.25">
      <c r="A16" s="120"/>
      <c r="B16" s="118">
        <v>-90</v>
      </c>
      <c r="C16" s="119">
        <f t="shared" si="0"/>
        <v>-90</v>
      </c>
      <c r="D16" s="120" t="s">
        <v>125</v>
      </c>
      <c r="E16" s="194" t="s">
        <v>129</v>
      </c>
      <c r="F16" s="120" t="s">
        <v>131</v>
      </c>
      <c r="G16" s="121"/>
    </row>
    <row r="17" spans="1:7" ht="27.6" x14ac:dyDescent="0.25">
      <c r="A17" s="126"/>
      <c r="B17" s="118">
        <v>-60</v>
      </c>
      <c r="C17" s="119">
        <f t="shared" si="0"/>
        <v>-60</v>
      </c>
      <c r="D17" s="120" t="s">
        <v>125</v>
      </c>
      <c r="E17" s="194" t="s">
        <v>129</v>
      </c>
      <c r="F17" s="120" t="s">
        <v>132</v>
      </c>
      <c r="G17" s="121"/>
    </row>
    <row r="18" spans="1:7" ht="27.6" x14ac:dyDescent="0.25">
      <c r="A18" s="120"/>
      <c r="B18" s="118">
        <v>-30</v>
      </c>
      <c r="C18" s="119">
        <f t="shared" si="0"/>
        <v>-30</v>
      </c>
      <c r="D18" s="120" t="s">
        <v>125</v>
      </c>
      <c r="E18" s="194" t="s">
        <v>129</v>
      </c>
      <c r="F18" s="120" t="s">
        <v>133</v>
      </c>
      <c r="G18" s="121"/>
    </row>
    <row r="19" spans="1:7" x14ac:dyDescent="0.25">
      <c r="A19" s="124"/>
      <c r="B19" s="123"/>
      <c r="C19" s="188"/>
      <c r="D19" s="124"/>
      <c r="E19" s="124"/>
      <c r="F19" s="124"/>
      <c r="G19" s="125"/>
    </row>
    <row r="20" spans="1:7" x14ac:dyDescent="0.25">
      <c r="A20" s="115" t="s">
        <v>134</v>
      </c>
      <c r="B20" s="116"/>
      <c r="C20" s="189"/>
      <c r="D20" s="115"/>
      <c r="E20" s="115"/>
      <c r="F20" s="115"/>
      <c r="G20" s="115"/>
    </row>
    <row r="21" spans="1:7" ht="27.6" x14ac:dyDescent="0.25">
      <c r="A21" s="117" t="s">
        <v>135</v>
      </c>
      <c r="B21" s="118">
        <v>-120</v>
      </c>
      <c r="C21" s="119">
        <f t="shared" ref="C21:C40" si="1">($C$4+B21)</f>
        <v>-120</v>
      </c>
      <c r="D21" s="120" t="s">
        <v>125</v>
      </c>
      <c r="E21" s="194" t="s">
        <v>129</v>
      </c>
      <c r="F21" s="120"/>
      <c r="G21" s="121"/>
    </row>
    <row r="22" spans="1:7" ht="27.6" x14ac:dyDescent="0.25">
      <c r="A22" s="117" t="s">
        <v>136</v>
      </c>
      <c r="B22" s="118">
        <v>-90</v>
      </c>
      <c r="C22" s="119">
        <f t="shared" si="1"/>
        <v>-90</v>
      </c>
      <c r="D22" s="120" t="s">
        <v>125</v>
      </c>
      <c r="E22" s="194" t="s">
        <v>137</v>
      </c>
      <c r="F22" s="120"/>
      <c r="G22" s="121"/>
    </row>
    <row r="23" spans="1:7" ht="27.6" x14ac:dyDescent="0.25">
      <c r="A23" s="117"/>
      <c r="B23" s="118">
        <v>-60</v>
      </c>
      <c r="C23" s="119">
        <f t="shared" si="1"/>
        <v>-60</v>
      </c>
      <c r="D23" s="120" t="s">
        <v>125</v>
      </c>
      <c r="E23" s="194" t="s">
        <v>137</v>
      </c>
      <c r="F23" s="120"/>
      <c r="G23" s="121"/>
    </row>
    <row r="24" spans="1:7" ht="27.6" x14ac:dyDescent="0.25">
      <c r="A24" s="117"/>
      <c r="B24" s="118">
        <v>-55</v>
      </c>
      <c r="C24" s="119">
        <f t="shared" si="1"/>
        <v>-55</v>
      </c>
      <c r="D24" s="120" t="s">
        <v>125</v>
      </c>
      <c r="E24" s="194" t="s">
        <v>137</v>
      </c>
      <c r="F24" s="120"/>
      <c r="G24" s="121"/>
    </row>
    <row r="25" spans="1:7" ht="27.6" x14ac:dyDescent="0.25">
      <c r="A25" s="117"/>
      <c r="B25" s="118">
        <v>-53</v>
      </c>
      <c r="C25" s="119">
        <f t="shared" si="1"/>
        <v>-53</v>
      </c>
      <c r="D25" s="120" t="s">
        <v>125</v>
      </c>
      <c r="E25" s="194" t="s">
        <v>137</v>
      </c>
      <c r="F25" s="120"/>
      <c r="G25" s="121"/>
    </row>
    <row r="26" spans="1:7" ht="27.6" x14ac:dyDescent="0.25">
      <c r="A26" s="117"/>
      <c r="B26" s="118">
        <v>-51</v>
      </c>
      <c r="C26" s="119">
        <f t="shared" si="1"/>
        <v>-51</v>
      </c>
      <c r="D26" s="120" t="s">
        <v>125</v>
      </c>
      <c r="E26" s="194" t="s">
        <v>137</v>
      </c>
      <c r="F26" s="120"/>
      <c r="G26" s="121"/>
    </row>
    <row r="27" spans="1:7" ht="27.6" x14ac:dyDescent="0.25">
      <c r="A27" s="117"/>
      <c r="B27" s="118">
        <v>-49</v>
      </c>
      <c r="C27" s="119">
        <f t="shared" si="1"/>
        <v>-49</v>
      </c>
      <c r="D27" s="120" t="s">
        <v>125</v>
      </c>
      <c r="E27" s="194" t="s">
        <v>137</v>
      </c>
      <c r="F27" s="120"/>
      <c r="G27" s="121"/>
    </row>
    <row r="28" spans="1:7" ht="27.6" x14ac:dyDescent="0.25">
      <c r="A28" s="117"/>
      <c r="B28" s="118">
        <v>-47</v>
      </c>
      <c r="C28" s="119">
        <f t="shared" si="1"/>
        <v>-47</v>
      </c>
      <c r="D28" s="120" t="s">
        <v>125</v>
      </c>
      <c r="E28" s="194" t="s">
        <v>137</v>
      </c>
      <c r="F28" s="120"/>
      <c r="G28" s="121"/>
    </row>
    <row r="29" spans="1:7" ht="27.6" x14ac:dyDescent="0.25">
      <c r="A29" s="117"/>
      <c r="B29" s="118">
        <v>-45</v>
      </c>
      <c r="C29" s="119">
        <f t="shared" si="1"/>
        <v>-45</v>
      </c>
      <c r="D29" s="120" t="s">
        <v>125</v>
      </c>
      <c r="E29" s="194" t="s">
        <v>137</v>
      </c>
      <c r="F29" s="120"/>
      <c r="G29" s="121"/>
    </row>
    <row r="30" spans="1:7" ht="27.6" x14ac:dyDescent="0.25">
      <c r="A30" s="127" t="s">
        <v>138</v>
      </c>
      <c r="B30" s="118">
        <v>-45</v>
      </c>
      <c r="C30" s="119">
        <f t="shared" si="1"/>
        <v>-45</v>
      </c>
      <c r="D30" s="120" t="s">
        <v>125</v>
      </c>
      <c r="E30" s="194" t="s">
        <v>137</v>
      </c>
      <c r="F30" s="128" t="s">
        <v>139</v>
      </c>
      <c r="G30" s="121" t="s">
        <v>140</v>
      </c>
    </row>
    <row r="31" spans="1:7" ht="27.6" x14ac:dyDescent="0.25">
      <c r="A31" s="117"/>
      <c r="B31" s="118">
        <v>-38</v>
      </c>
      <c r="C31" s="119">
        <f t="shared" si="1"/>
        <v>-38</v>
      </c>
      <c r="D31" s="120" t="s">
        <v>125</v>
      </c>
      <c r="E31" s="194" t="s">
        <v>137</v>
      </c>
      <c r="F31" s="120"/>
      <c r="G31" s="121"/>
    </row>
    <row r="32" spans="1:7" ht="27.6" x14ac:dyDescent="0.25">
      <c r="A32" s="117"/>
      <c r="B32" s="118">
        <v>-31</v>
      </c>
      <c r="C32" s="119">
        <f t="shared" si="1"/>
        <v>-31</v>
      </c>
      <c r="D32" s="120" t="s">
        <v>125</v>
      </c>
      <c r="E32" s="194" t="s">
        <v>137</v>
      </c>
      <c r="F32" s="120"/>
      <c r="G32" s="121"/>
    </row>
    <row r="33" spans="1:7" ht="27.6" x14ac:dyDescent="0.25">
      <c r="A33" s="117"/>
      <c r="B33" s="118">
        <v>-24</v>
      </c>
      <c r="C33" s="119">
        <f t="shared" si="1"/>
        <v>-24</v>
      </c>
      <c r="D33" s="120" t="s">
        <v>125</v>
      </c>
      <c r="E33" s="194" t="s">
        <v>137</v>
      </c>
      <c r="F33" s="120"/>
      <c r="G33" s="121"/>
    </row>
    <row r="34" spans="1:7" ht="27.6" x14ac:dyDescent="0.25">
      <c r="A34" s="117"/>
      <c r="B34" s="118">
        <v>-17</v>
      </c>
      <c r="C34" s="119">
        <f t="shared" si="1"/>
        <v>-17</v>
      </c>
      <c r="D34" s="120" t="s">
        <v>125</v>
      </c>
      <c r="E34" s="194" t="s">
        <v>137</v>
      </c>
      <c r="F34" s="120"/>
      <c r="G34" s="121"/>
    </row>
    <row r="35" spans="1:7" ht="27.6" x14ac:dyDescent="0.25">
      <c r="A35" s="117"/>
      <c r="B35" s="118">
        <v>-10</v>
      </c>
      <c r="C35" s="119">
        <f t="shared" si="1"/>
        <v>-10</v>
      </c>
      <c r="D35" s="120" t="s">
        <v>125</v>
      </c>
      <c r="E35" s="194" t="s">
        <v>137</v>
      </c>
      <c r="F35" s="120"/>
      <c r="G35" s="121"/>
    </row>
    <row r="36" spans="1:7" ht="27.6" x14ac:dyDescent="0.25">
      <c r="A36" s="117"/>
      <c r="B36" s="118">
        <v>-7</v>
      </c>
      <c r="C36" s="119">
        <f t="shared" si="1"/>
        <v>-7</v>
      </c>
      <c r="D36" s="120" t="s">
        <v>125</v>
      </c>
      <c r="E36" s="194" t="s">
        <v>137</v>
      </c>
      <c r="F36" s="120"/>
      <c r="G36" s="121"/>
    </row>
    <row r="37" spans="1:7" ht="27.6" x14ac:dyDescent="0.25">
      <c r="A37" s="117"/>
      <c r="B37" s="118">
        <v>-5</v>
      </c>
      <c r="C37" s="119">
        <f t="shared" si="1"/>
        <v>-5</v>
      </c>
      <c r="D37" s="120" t="s">
        <v>125</v>
      </c>
      <c r="E37" s="194" t="s">
        <v>137</v>
      </c>
      <c r="F37" s="120"/>
      <c r="G37" s="121"/>
    </row>
    <row r="38" spans="1:7" ht="27.6" x14ac:dyDescent="0.25">
      <c r="A38" s="117"/>
      <c r="B38" s="118">
        <v>-3</v>
      </c>
      <c r="C38" s="119">
        <f t="shared" si="1"/>
        <v>-3</v>
      </c>
      <c r="D38" s="120" t="s">
        <v>125</v>
      </c>
      <c r="E38" s="194" t="s">
        <v>137</v>
      </c>
      <c r="F38" s="120"/>
      <c r="G38" s="121"/>
    </row>
    <row r="39" spans="1:7" ht="27.6" x14ac:dyDescent="0.25">
      <c r="A39" s="117"/>
      <c r="B39" s="118">
        <v>-1</v>
      </c>
      <c r="C39" s="119">
        <f t="shared" si="1"/>
        <v>-1</v>
      </c>
      <c r="D39" s="120" t="s">
        <v>125</v>
      </c>
      <c r="E39" s="194" t="s">
        <v>137</v>
      </c>
      <c r="F39" s="120"/>
      <c r="G39" s="121"/>
    </row>
    <row r="40" spans="1:7" ht="27.6" x14ac:dyDescent="0.25">
      <c r="A40" s="117"/>
      <c r="B40" s="118">
        <v>0</v>
      </c>
      <c r="C40" s="119">
        <f t="shared" si="1"/>
        <v>0</v>
      </c>
      <c r="D40" s="120" t="s">
        <v>125</v>
      </c>
      <c r="E40" s="194" t="s">
        <v>137</v>
      </c>
      <c r="F40" s="120" t="s">
        <v>141</v>
      </c>
      <c r="G40" s="121"/>
    </row>
    <row r="41" spans="1:7" x14ac:dyDescent="0.25">
      <c r="A41" s="124"/>
      <c r="B41" s="123"/>
      <c r="C41" s="188"/>
      <c r="D41" s="124"/>
      <c r="E41" s="124"/>
      <c r="F41" s="124"/>
      <c r="G41" s="125"/>
    </row>
    <row r="42" spans="1:7" ht="27.6" x14ac:dyDescent="0.25">
      <c r="A42" s="115" t="s">
        <v>142</v>
      </c>
      <c r="B42" s="116"/>
      <c r="C42" s="189"/>
      <c r="D42" s="115"/>
      <c r="E42" s="115"/>
      <c r="F42" s="115"/>
      <c r="G42" s="115"/>
    </row>
    <row r="43" spans="1:7" ht="27.6" x14ac:dyDescent="0.25">
      <c r="A43" s="117" t="s">
        <v>143</v>
      </c>
      <c r="B43" s="118">
        <v>-90</v>
      </c>
      <c r="C43" s="119">
        <f t="shared" ref="C43:C52" si="2">($C$4+B43)</f>
        <v>-90</v>
      </c>
      <c r="D43" s="120" t="s">
        <v>125</v>
      </c>
      <c r="E43" s="194" t="s">
        <v>137</v>
      </c>
      <c r="F43" s="120"/>
      <c r="G43" s="121"/>
    </row>
    <row r="44" spans="1:7" ht="27.6" x14ac:dyDescent="0.25">
      <c r="A44" s="129" t="s">
        <v>144</v>
      </c>
      <c r="B44" s="130">
        <v>-90</v>
      </c>
      <c r="C44" s="119">
        <f t="shared" si="2"/>
        <v>-90</v>
      </c>
      <c r="D44" s="120" t="s">
        <v>125</v>
      </c>
      <c r="E44" s="194" t="s">
        <v>137</v>
      </c>
      <c r="F44" s="131"/>
      <c r="G44" s="132"/>
    </row>
    <row r="45" spans="1:7" ht="29.55" customHeight="1" x14ac:dyDescent="0.25">
      <c r="A45" s="133" t="s">
        <v>145</v>
      </c>
      <c r="B45" s="134">
        <v>-90</v>
      </c>
      <c r="C45" s="119">
        <f t="shared" si="2"/>
        <v>-90</v>
      </c>
      <c r="D45" s="120" t="s">
        <v>125</v>
      </c>
      <c r="E45" s="194" t="s">
        <v>137</v>
      </c>
      <c r="F45" s="126"/>
      <c r="G45" s="135"/>
    </row>
    <row r="46" spans="1:7" ht="27.6" x14ac:dyDescent="0.25">
      <c r="A46" s="136" t="s">
        <v>146</v>
      </c>
      <c r="B46" s="134">
        <v>-60</v>
      </c>
      <c r="C46" s="119">
        <f t="shared" si="2"/>
        <v>-60</v>
      </c>
      <c r="D46" s="120" t="s">
        <v>125</v>
      </c>
      <c r="E46" s="194" t="s">
        <v>137</v>
      </c>
      <c r="F46" s="126"/>
      <c r="G46" s="135"/>
    </row>
    <row r="47" spans="1:7" ht="27.6" x14ac:dyDescent="0.25">
      <c r="A47" s="136" t="s">
        <v>146</v>
      </c>
      <c r="B47" s="134">
        <v>-30</v>
      </c>
      <c r="C47" s="119">
        <f t="shared" si="2"/>
        <v>-30</v>
      </c>
      <c r="D47" s="120" t="s">
        <v>125</v>
      </c>
      <c r="E47" s="194" t="s">
        <v>137</v>
      </c>
      <c r="F47" s="126"/>
      <c r="G47" s="135"/>
    </row>
    <row r="48" spans="1:7" ht="27.6" x14ac:dyDescent="0.25">
      <c r="A48" s="129" t="s">
        <v>144</v>
      </c>
      <c r="B48" s="130">
        <v>-30</v>
      </c>
      <c r="C48" s="119">
        <f t="shared" si="2"/>
        <v>-30</v>
      </c>
      <c r="D48" s="120" t="s">
        <v>125</v>
      </c>
      <c r="E48" s="194" t="s">
        <v>137</v>
      </c>
      <c r="F48" s="126"/>
      <c r="G48" s="135"/>
    </row>
    <row r="49" spans="1:7" ht="27.6" x14ac:dyDescent="0.25">
      <c r="A49" s="133" t="s">
        <v>145</v>
      </c>
      <c r="B49" s="134">
        <v>-30</v>
      </c>
      <c r="C49" s="119">
        <f t="shared" si="2"/>
        <v>-30</v>
      </c>
      <c r="D49" s="120" t="s">
        <v>125</v>
      </c>
      <c r="E49" s="194" t="s">
        <v>137</v>
      </c>
      <c r="F49" s="126"/>
      <c r="G49" s="135"/>
    </row>
    <row r="50" spans="1:7" ht="27.6" x14ac:dyDescent="0.25">
      <c r="A50" s="136" t="s">
        <v>146</v>
      </c>
      <c r="B50" s="134">
        <v>-15</v>
      </c>
      <c r="C50" s="119">
        <f t="shared" si="2"/>
        <v>-15</v>
      </c>
      <c r="D50" s="120" t="s">
        <v>125</v>
      </c>
      <c r="E50" s="194" t="s">
        <v>137</v>
      </c>
      <c r="F50" s="126"/>
      <c r="G50" s="135" t="s">
        <v>147</v>
      </c>
    </row>
    <row r="51" spans="1:7" ht="27.6" x14ac:dyDescent="0.25">
      <c r="A51" s="137" t="s">
        <v>148</v>
      </c>
      <c r="B51" s="134">
        <v>-5</v>
      </c>
      <c r="C51" s="119">
        <f t="shared" si="2"/>
        <v>-5</v>
      </c>
      <c r="D51" s="120" t="s">
        <v>125</v>
      </c>
      <c r="E51" s="194" t="s">
        <v>137</v>
      </c>
      <c r="F51" s="126"/>
      <c r="G51" s="135" t="s">
        <v>149</v>
      </c>
    </row>
    <row r="52" spans="1:7" x14ac:dyDescent="0.25">
      <c r="A52" s="137" t="s">
        <v>150</v>
      </c>
      <c r="B52" s="134">
        <v>-3</v>
      </c>
      <c r="C52" s="119">
        <f t="shared" si="2"/>
        <v>-3</v>
      </c>
      <c r="D52" s="120" t="s">
        <v>151</v>
      </c>
      <c r="E52" s="195" t="s">
        <v>137</v>
      </c>
      <c r="F52" s="126"/>
      <c r="G52" s="135" t="s">
        <v>152</v>
      </c>
    </row>
    <row r="53" spans="1:7" x14ac:dyDescent="0.25">
      <c r="A53" s="115" t="s">
        <v>153</v>
      </c>
      <c r="B53" s="116"/>
      <c r="C53" s="189"/>
      <c r="D53" s="115"/>
      <c r="E53" s="115"/>
      <c r="F53" s="115"/>
      <c r="G53" s="115"/>
    </row>
    <row r="54" spans="1:7" ht="27.6" x14ac:dyDescent="0.25">
      <c r="A54" s="117" t="s">
        <v>154</v>
      </c>
      <c r="B54" s="118">
        <v>-90</v>
      </c>
      <c r="C54" s="119">
        <f>($C$4+B54)</f>
        <v>-90</v>
      </c>
      <c r="D54" s="120" t="s">
        <v>125</v>
      </c>
      <c r="E54" s="194" t="s">
        <v>129</v>
      </c>
      <c r="F54" s="120"/>
      <c r="G54" s="121" t="s">
        <v>155</v>
      </c>
    </row>
    <row r="55" spans="1:7" x14ac:dyDescent="0.25">
      <c r="A55" s="122"/>
      <c r="B55" s="123"/>
      <c r="C55" s="188"/>
      <c r="D55" s="124"/>
      <c r="E55" s="124"/>
      <c r="F55" s="124"/>
      <c r="G55" s="125"/>
    </row>
    <row r="56" spans="1:7" ht="27.6" x14ac:dyDescent="0.25">
      <c r="A56" s="117" t="s">
        <v>156</v>
      </c>
      <c r="B56" s="118">
        <v>-60</v>
      </c>
      <c r="C56" s="119">
        <f>($C$4+B56)</f>
        <v>-60</v>
      </c>
      <c r="D56" s="120" t="s">
        <v>125</v>
      </c>
      <c r="E56" s="194" t="s">
        <v>157</v>
      </c>
      <c r="F56" s="120"/>
      <c r="G56" s="121"/>
    </row>
    <row r="57" spans="1:7" x14ac:dyDescent="0.25">
      <c r="A57" s="124"/>
      <c r="B57" s="123"/>
      <c r="C57" s="188"/>
      <c r="D57" s="124"/>
      <c r="E57" s="124"/>
      <c r="F57" s="124"/>
      <c r="G57" s="125"/>
    </row>
    <row r="58" spans="1:7" ht="27.6" x14ac:dyDescent="0.25">
      <c r="A58" s="115" t="s">
        <v>158</v>
      </c>
      <c r="B58" s="116"/>
      <c r="C58" s="189"/>
      <c r="D58" s="115"/>
      <c r="E58" s="115"/>
      <c r="F58" s="115"/>
      <c r="G58" s="115"/>
    </row>
    <row r="59" spans="1:7" ht="27.6" x14ac:dyDescent="0.25">
      <c r="A59" s="120" t="s">
        <v>130</v>
      </c>
      <c r="B59" s="118">
        <v>-180</v>
      </c>
      <c r="C59" s="119">
        <f t="shared" ref="C59:C61" si="3">($C$4+B59)</f>
        <v>-180</v>
      </c>
      <c r="D59" s="120" t="s">
        <v>125</v>
      </c>
      <c r="E59" s="194" t="s">
        <v>129</v>
      </c>
      <c r="F59" s="120"/>
      <c r="G59" s="121" t="s">
        <v>159</v>
      </c>
    </row>
    <row r="60" spans="1:7" ht="27.6" x14ac:dyDescent="0.25">
      <c r="A60" s="120" t="s">
        <v>160</v>
      </c>
      <c r="B60" s="118">
        <v>-45</v>
      </c>
      <c r="C60" s="119">
        <f t="shared" si="3"/>
        <v>-45</v>
      </c>
      <c r="D60" s="120" t="s">
        <v>125</v>
      </c>
      <c r="E60" s="194" t="s">
        <v>129</v>
      </c>
      <c r="F60" s="120"/>
      <c r="G60" s="121" t="s">
        <v>159</v>
      </c>
    </row>
    <row r="61" spans="1:7" ht="27.6" x14ac:dyDescent="0.25">
      <c r="A61" s="120" t="s">
        <v>161</v>
      </c>
      <c r="B61" s="118">
        <v>-45</v>
      </c>
      <c r="C61" s="119">
        <f t="shared" si="3"/>
        <v>-45</v>
      </c>
      <c r="D61" s="120" t="s">
        <v>125</v>
      </c>
      <c r="E61" s="194" t="s">
        <v>129</v>
      </c>
      <c r="F61" s="120"/>
      <c r="G61" s="121" t="s">
        <v>159</v>
      </c>
    </row>
    <row r="62" spans="1:7" x14ac:dyDescent="0.25">
      <c r="A62" s="120"/>
      <c r="B62" s="118"/>
      <c r="C62" s="118"/>
      <c r="D62" s="120"/>
      <c r="E62" s="120"/>
      <c r="F62" s="120"/>
      <c r="G62" s="121"/>
    </row>
    <row r="63" spans="1:7" x14ac:dyDescent="0.25">
      <c r="B63" s="106"/>
      <c r="C63" s="106"/>
      <c r="G63" s="106"/>
    </row>
    <row r="64" spans="1:7" x14ac:dyDescent="0.25">
      <c r="B64" s="106"/>
      <c r="C64" s="106"/>
      <c r="G64" s="106"/>
    </row>
    <row r="65" spans="2:7" x14ac:dyDescent="0.25">
      <c r="B65" s="106"/>
      <c r="C65" s="106"/>
      <c r="G65" s="106"/>
    </row>
    <row r="66" spans="2:7" x14ac:dyDescent="0.25">
      <c r="B66" s="106"/>
      <c r="C66" s="106"/>
      <c r="G66" s="106"/>
    </row>
    <row r="67" spans="2:7" x14ac:dyDescent="0.25">
      <c r="B67" s="106"/>
      <c r="C67" s="106"/>
      <c r="G67" s="106"/>
    </row>
    <row r="68" spans="2:7" x14ac:dyDescent="0.25">
      <c r="B68" s="106"/>
      <c r="C68" s="106"/>
      <c r="G68" s="106"/>
    </row>
  </sheetData>
  <sheetProtection algorithmName="SHA-512" hashValue="mYyhj9gzo/EXsMeZ+ZgYnTqSdJStyXh5HN9h0PMErRSC1Bg4iS8DDIOWaAOU/WLfl7chMfCkr5DPu0ItM024rg==" saltValue="uQEKR5nDkZsUglR7jyb4AQ==" spinCount="100000" sheet="1" objects="1" scenarios="1" selectLockedCells="1"/>
  <mergeCells count="9">
    <mergeCell ref="A7:A8"/>
    <mergeCell ref="B7:G8"/>
    <mergeCell ref="B10:G10"/>
    <mergeCell ref="A1:G1"/>
    <mergeCell ref="B2:G2"/>
    <mergeCell ref="B3:G3"/>
    <mergeCell ref="E4:G4"/>
    <mergeCell ref="E5:G5"/>
    <mergeCell ref="B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workbookViewId="0">
      <selection activeCell="G29" sqref="G29"/>
    </sheetView>
  </sheetViews>
  <sheetFormatPr defaultRowHeight="14.4" x14ac:dyDescent="0.3"/>
  <cols>
    <col min="1" max="1" width="12.77734375" bestFit="1" customWidth="1"/>
    <col min="2" max="2" width="35" style="73" customWidth="1"/>
    <col min="4" max="4" width="27.44140625" bestFit="1" customWidth="1"/>
    <col min="5" max="5" width="23.21875" customWidth="1"/>
    <col min="7" max="7" width="8.77734375" customWidth="1"/>
  </cols>
  <sheetData>
    <row r="1" spans="1:7" x14ac:dyDescent="0.3">
      <c r="A1" s="336" t="s">
        <v>95</v>
      </c>
      <c r="B1" s="337"/>
      <c r="C1" s="337"/>
      <c r="D1" s="337"/>
      <c r="E1" s="337"/>
      <c r="F1" s="337"/>
      <c r="G1" s="337"/>
    </row>
    <row r="2" spans="1:7" ht="15" thickBot="1" x14ac:dyDescent="0.35"/>
    <row r="3" spans="1:7" x14ac:dyDescent="0.3">
      <c r="A3" s="36" t="s">
        <v>50</v>
      </c>
      <c r="B3" s="74" t="s">
        <v>73</v>
      </c>
      <c r="D3" s="36" t="s">
        <v>98</v>
      </c>
      <c r="E3" s="56"/>
      <c r="F3" s="57"/>
      <c r="G3" s="44"/>
    </row>
    <row r="4" spans="1:7" x14ac:dyDescent="0.3">
      <c r="A4" s="37"/>
      <c r="B4" s="75"/>
      <c r="D4" s="37"/>
      <c r="E4" s="46" t="s">
        <v>82</v>
      </c>
      <c r="F4" s="46" t="s">
        <v>83</v>
      </c>
      <c r="G4" s="47" t="s">
        <v>84</v>
      </c>
    </row>
    <row r="5" spans="1:7" x14ac:dyDescent="0.3">
      <c r="A5" s="39" t="s">
        <v>51</v>
      </c>
      <c r="B5" s="76" t="s">
        <v>52</v>
      </c>
      <c r="D5" s="39" t="s">
        <v>78</v>
      </c>
      <c r="E5" s="59">
        <v>3</v>
      </c>
      <c r="F5" s="48">
        <v>2</v>
      </c>
      <c r="G5" s="49">
        <f>E5*F5</f>
        <v>6</v>
      </c>
    </row>
    <row r="6" spans="1:7" x14ac:dyDescent="0.3">
      <c r="A6" s="37"/>
      <c r="B6" s="77" t="s">
        <v>53</v>
      </c>
      <c r="D6" s="39" t="s">
        <v>81</v>
      </c>
      <c r="E6" s="60">
        <v>4.5</v>
      </c>
      <c r="F6" s="48">
        <v>1</v>
      </c>
      <c r="G6" s="49">
        <f>E6*F6</f>
        <v>4.5</v>
      </c>
    </row>
    <row r="7" spans="1:7" x14ac:dyDescent="0.3">
      <c r="A7" s="37"/>
      <c r="B7" s="77" t="s">
        <v>54</v>
      </c>
      <c r="D7" s="50" t="s">
        <v>79</v>
      </c>
      <c r="E7" s="59">
        <v>5.5</v>
      </c>
      <c r="F7" s="48">
        <v>1</v>
      </c>
      <c r="G7" s="49">
        <f>E7*F7</f>
        <v>5.5</v>
      </c>
    </row>
    <row r="8" spans="1:7" ht="28.8" x14ac:dyDescent="0.3">
      <c r="A8" s="41"/>
      <c r="B8" s="78" t="s">
        <v>55</v>
      </c>
      <c r="D8" s="50" t="s">
        <v>80</v>
      </c>
      <c r="E8" s="59">
        <v>2</v>
      </c>
      <c r="F8" s="48">
        <v>2</v>
      </c>
      <c r="G8" s="49">
        <f>E8*F8</f>
        <v>4</v>
      </c>
    </row>
    <row r="9" spans="1:7" x14ac:dyDescent="0.3">
      <c r="A9" s="37"/>
      <c r="B9" s="75"/>
      <c r="D9" s="41"/>
      <c r="E9" s="54"/>
      <c r="F9" s="54"/>
      <c r="G9" s="55"/>
    </row>
    <row r="10" spans="1:7" ht="15" thickBot="1" x14ac:dyDescent="0.35">
      <c r="A10" s="39" t="s">
        <v>56</v>
      </c>
      <c r="B10" s="76" t="s">
        <v>57</v>
      </c>
      <c r="D10" s="58" t="s">
        <v>85</v>
      </c>
      <c r="E10" s="51"/>
      <c r="F10" s="52"/>
      <c r="G10" s="53">
        <f>SUM(G5:G9)</f>
        <v>20</v>
      </c>
    </row>
    <row r="11" spans="1:7" ht="15" thickBot="1" x14ac:dyDescent="0.35">
      <c r="A11" s="41"/>
      <c r="B11" s="78" t="s">
        <v>74</v>
      </c>
      <c r="D11" s="43"/>
      <c r="E11" s="42"/>
    </row>
    <row r="12" spans="1:7" x14ac:dyDescent="0.3">
      <c r="A12" s="37"/>
      <c r="B12" s="75"/>
      <c r="D12" s="61" t="s">
        <v>86</v>
      </c>
      <c r="E12" s="44"/>
    </row>
    <row r="13" spans="1:7" x14ac:dyDescent="0.3">
      <c r="A13" s="39" t="s">
        <v>58</v>
      </c>
      <c r="B13" s="76" t="s">
        <v>59</v>
      </c>
      <c r="D13" s="37"/>
      <c r="E13" s="38"/>
    </row>
    <row r="14" spans="1:7" x14ac:dyDescent="0.3">
      <c r="A14" s="37"/>
      <c r="B14" s="77" t="s">
        <v>60</v>
      </c>
      <c r="D14" s="45" t="s">
        <v>40</v>
      </c>
      <c r="E14" s="62">
        <v>50</v>
      </c>
    </row>
    <row r="15" spans="1:7" x14ac:dyDescent="0.3">
      <c r="A15" s="37"/>
      <c r="B15" s="77" t="s">
        <v>61</v>
      </c>
      <c r="D15" s="63" t="s">
        <v>41</v>
      </c>
      <c r="E15" s="62">
        <v>40</v>
      </c>
    </row>
    <row r="16" spans="1:7" x14ac:dyDescent="0.3">
      <c r="A16" s="37"/>
      <c r="B16" s="77" t="s">
        <v>62</v>
      </c>
      <c r="D16" s="63" t="s">
        <v>42</v>
      </c>
      <c r="E16" s="62">
        <v>25</v>
      </c>
    </row>
    <row r="17" spans="1:5" x14ac:dyDescent="0.3">
      <c r="A17" s="41"/>
      <c r="B17" s="78" t="s">
        <v>63</v>
      </c>
      <c r="D17" s="63" t="s">
        <v>87</v>
      </c>
      <c r="E17" s="62">
        <v>5</v>
      </c>
    </row>
    <row r="18" spans="1:5" x14ac:dyDescent="0.3">
      <c r="A18" s="37"/>
      <c r="B18" s="75"/>
      <c r="D18" s="64" t="s">
        <v>88</v>
      </c>
      <c r="E18" s="65">
        <v>25</v>
      </c>
    </row>
    <row r="19" spans="1:5" x14ac:dyDescent="0.3">
      <c r="A19" s="39" t="s">
        <v>64</v>
      </c>
      <c r="B19" s="76" t="s">
        <v>65</v>
      </c>
      <c r="D19" s="80" t="s">
        <v>89</v>
      </c>
      <c r="E19" s="38"/>
    </row>
    <row r="20" spans="1:5" ht="15" thickBot="1" x14ac:dyDescent="0.35">
      <c r="A20" s="37"/>
      <c r="B20" s="77" t="s">
        <v>66</v>
      </c>
      <c r="D20" s="81" t="s">
        <v>90</v>
      </c>
      <c r="E20" s="66"/>
    </row>
    <row r="21" spans="1:5" ht="15" thickBot="1" x14ac:dyDescent="0.35">
      <c r="A21" s="37"/>
      <c r="B21" s="77" t="s">
        <v>67</v>
      </c>
    </row>
    <row r="22" spans="1:5" x14ac:dyDescent="0.3">
      <c r="A22" s="41"/>
      <c r="B22" s="78" t="s">
        <v>68</v>
      </c>
      <c r="D22" s="36" t="s">
        <v>75</v>
      </c>
      <c r="E22" s="44"/>
    </row>
    <row r="23" spans="1:5" x14ac:dyDescent="0.3">
      <c r="A23" s="37"/>
      <c r="B23" s="75"/>
      <c r="D23" s="37"/>
      <c r="E23" s="38"/>
    </row>
    <row r="24" spans="1:5" x14ac:dyDescent="0.3">
      <c r="A24" s="39" t="s">
        <v>69</v>
      </c>
      <c r="B24" s="76" t="s">
        <v>70</v>
      </c>
      <c r="D24" s="45" t="s">
        <v>91</v>
      </c>
      <c r="E24" s="38" t="s">
        <v>92</v>
      </c>
    </row>
    <row r="25" spans="1:5" ht="28.8" x14ac:dyDescent="0.3">
      <c r="A25" s="37"/>
      <c r="B25" s="77" t="s">
        <v>71</v>
      </c>
      <c r="D25" s="41"/>
      <c r="E25" s="67" t="s">
        <v>76</v>
      </c>
    </row>
    <row r="26" spans="1:5" ht="35.1" customHeight="1" thickBot="1" x14ac:dyDescent="0.35">
      <c r="A26" s="40"/>
      <c r="B26" s="79" t="s">
        <v>72</v>
      </c>
      <c r="D26" s="45" t="s">
        <v>93</v>
      </c>
      <c r="E26" s="38" t="s">
        <v>94</v>
      </c>
    </row>
    <row r="27" spans="1:5" ht="15" thickBot="1" x14ac:dyDescent="0.35">
      <c r="D27" s="40"/>
      <c r="E27" s="68" t="s">
        <v>77</v>
      </c>
    </row>
    <row r="29" spans="1:5" x14ac:dyDescent="0.3">
      <c r="A29" s="35" t="s">
        <v>97</v>
      </c>
    </row>
    <row r="30" spans="1:5" x14ac:dyDescent="0.3">
      <c r="A30" s="35" t="s">
        <v>252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B2C79D43E364E8ED86E99F2A442F6" ma:contentTypeVersion="19" ma:contentTypeDescription="Create a new document." ma:contentTypeScope="" ma:versionID="808d8e51856681d9fb50e1272f0c68f8">
  <xsd:schema xmlns:xsd="http://www.w3.org/2001/XMLSchema" xmlns:xs="http://www.w3.org/2001/XMLSchema" xmlns:p="http://schemas.microsoft.com/office/2006/metadata/properties" xmlns:ns2="83322a8d-6e1d-45af-af63-2b21a329dd5b" xmlns:ns3="a058a01f-60f2-4360-aabe-ab984d4529d3" targetNamespace="http://schemas.microsoft.com/office/2006/metadata/properties" ma:root="true" ma:fieldsID="72689447d6c78b27c9326438ee8c5017" ns2:_="" ns3:_="">
    <xsd:import namespace="83322a8d-6e1d-45af-af63-2b21a329dd5b"/>
    <xsd:import namespace="a058a01f-60f2-4360-aabe-ab984d4529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22a8d-6e1d-45af-af63-2b21a329d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8a01f-60f2-4360-aabe-ab984d4529d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519C01-A746-45C8-ABF2-3577628675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BE8DD9-F487-4A9E-9479-ED98991DF6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129961-CBC1-44FA-BE05-EC6AC9F11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322a8d-6e1d-45af-af63-2b21a329dd5b"/>
    <ds:schemaRef ds:uri="a058a01f-60f2-4360-aabe-ab984d4529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OA Event Budget Form</vt:lpstr>
      <vt:lpstr>BACKDATER</vt:lpstr>
      <vt:lpstr>MARKETING PLAN</vt:lpstr>
      <vt:lpstr>Important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Zapach</dc:creator>
  <cp:lastModifiedBy>Amanda Erickson</cp:lastModifiedBy>
  <cp:lastPrinted>2021-02-07T19:30:20Z</cp:lastPrinted>
  <dcterms:created xsi:type="dcterms:W3CDTF">2016-10-06T17:51:28Z</dcterms:created>
  <dcterms:modified xsi:type="dcterms:W3CDTF">2021-02-25T15:40:26Z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0x010100645B2C79D43E364E8ED86E99F2A442F6</vt:lpwstr>
  </property>
</Properties>
</file>